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00" tabRatio="500" activeTab="0"/>
  </bookViews>
  <sheets>
    <sheet name="Осн. фін. пок." sheetId="1" r:id="rId1"/>
    <sheet name="I. Фін результат" sheetId="2" r:id="rId2"/>
    <sheet name="ІІ. Розр. з бюджетом" sheetId="3" r:id="rId3"/>
    <sheet name="ІІІ. Рух грош. коштів" sheetId="4" r:id="rId4"/>
    <sheet name="IV. Кап. інвестиції" sheetId="5" r:id="rId5"/>
    <sheet name=" V. Коефіцієнти" sheetId="6" r:id="rId6"/>
    <sheet name="6.1. Інша інфо_1" sheetId="7" r:id="rId7"/>
    <sheet name="6.2. Інша інфо_2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123Graph_XGRAPH3">NA()</definedName>
    <definedName name="aa">(NA(),NA())</definedName>
    <definedName name="ad">'[1]МТР Газ України'!$B$1</definedName>
    <definedName name="as">'[2]МТР Газ України'!$B$1</definedName>
    <definedName name="asdf">'[3]Inform'!$E$6</definedName>
    <definedName name="asdfg">'[3]Inform'!$F$2</definedName>
    <definedName name="BuiltIn_Print_Area___1___1">#REF!</definedName>
    <definedName name="ClDate">'[5]Inform'!$E$6</definedName>
    <definedName name="ClDate_21">'[6]Inform'!$E$6</definedName>
    <definedName name="ClDate_25">'[6]Inform'!$E$6</definedName>
    <definedName name="ClDate_6">'[7]Inform'!$E$6</definedName>
    <definedName name="CompName">'[5]Inform'!$F$2</definedName>
    <definedName name="CompName_21">'[6]Inform'!$F$2</definedName>
    <definedName name="CompName_25">'[6]Inform'!$F$2</definedName>
    <definedName name="CompName_6">'[7]Inform'!$F$2</definedName>
    <definedName name="CompNameE">'[5]Inform'!$G$2</definedName>
    <definedName name="CompNameE_21">'[6]Inform'!$G$2</definedName>
    <definedName name="CompNameE_25">'[6]Inform'!$G$2</definedName>
    <definedName name="CompNameE_6">'[7]Inform'!$G$2</definedName>
    <definedName name="Cost_Category_National_ID">#REF!</definedName>
    <definedName name="Cе511">#REF!</definedName>
    <definedName name="d">'[8]МТР Газ України'!$B$4</definedName>
    <definedName name="dCPIb">NA()</definedName>
    <definedName name="dPPIb">NA()</definedName>
    <definedName name="ds">'[9]7  Інші витрати'!#REF!</definedName>
    <definedName name="Excel_BuiltIn_Database">'[10]Ener '!$A$1:$G$2645</definedName>
    <definedName name="Excel_BuiltIn_Print_Area" localSheetId="5">' V. Коефіцієнти'!$A$1:$H$24</definedName>
    <definedName name="Excel_BuiltIn_Print_Area" localSheetId="6">'6.1. Інша інфо_1'!$A$1:$O$77</definedName>
    <definedName name="Excel_BuiltIn_Print_Area" localSheetId="7">'6.2. Інша інфо_2'!$A$1:$AH$66</definedName>
    <definedName name="Excel_BuiltIn_Print_Area" localSheetId="1">'I. Фін результат'!$A$1:$H$104</definedName>
    <definedName name="Excel_BuiltIn_Print_Area" localSheetId="4">'IV. Кап. інвестиції'!$A$1:$H$15</definedName>
    <definedName name="Excel_BuiltIn_Print_Area" localSheetId="2">'ІІ. Розр. з бюджетом'!$A$1:$H$48</definedName>
    <definedName name="Excel_BuiltIn_Print_Area" localSheetId="3">'ІІІ. Рух грош. коштів'!$A$1:$H$76</definedName>
    <definedName name="Excel_BuiltIn_Print_Area" localSheetId="0">'Осн. фін. пок.'!$A$1:$H$170</definedName>
    <definedName name="Excel_BuiltIn_Print_Titles" localSheetId="5">' V. Коефіцієнти'!$5:$5</definedName>
    <definedName name="Excel_BuiltIn_Print_Titles" localSheetId="1">'I. Фін результат'!$3:$5</definedName>
    <definedName name="Excel_BuiltIn_Print_Titles" localSheetId="2">'ІІ. Розр. з бюджетом'!$3:$5</definedName>
    <definedName name="Excel_BuiltIn_Print_Titles" localSheetId="3">'ІІІ. Рух грош. коштів'!$3:$5</definedName>
    <definedName name="Excel_BuiltIn_Print_Titles" localSheetId="0">'Осн. фін. пок.'!$30:$32</definedName>
    <definedName name="Fact_Type_ID">#REF!</definedName>
    <definedName name="G">'[11]МТР Газ України'!$B$1</definedName>
    <definedName name="ij1sssss">'[12]7  Інші витрати'!#REF!</definedName>
    <definedName name="LastItem">'[13]Лист1'!$A$1</definedName>
    <definedName name="Load">'[14]МТР Газ України'!$B$4</definedName>
    <definedName name="Load_ID">'[15]МТР Газ України'!$B$4</definedName>
    <definedName name="Load_ID_10">'[16]7  Інші витрати'!#REF!</definedName>
    <definedName name="Load_ID_11">'[17]МТР Газ України'!$B$4</definedName>
    <definedName name="Load_ID_12">'[17]МТР Газ України'!$B$4</definedName>
    <definedName name="Load_ID_13">'[17]МТР Газ України'!$B$4</definedName>
    <definedName name="Load_ID_14">'[17]МТР Газ України'!$B$4</definedName>
    <definedName name="Load_ID_15">'[17]МТР Газ України'!$B$4</definedName>
    <definedName name="Load_ID_16">'[17]МТР Газ України'!$B$4</definedName>
    <definedName name="Load_ID_17">'[17]МТР Газ України'!$B$4</definedName>
    <definedName name="Load_ID_18">'[18]МТР Газ України'!$B$4</definedName>
    <definedName name="Load_ID_19">'[19]МТР Газ України'!$B$4</definedName>
    <definedName name="Load_ID_20">'[18]МТР Газ України'!$B$4</definedName>
    <definedName name="Load_ID_200">'[14]МТР Газ України'!$B$4</definedName>
    <definedName name="Load_ID_21">'[20]МТР Газ України'!$B$4</definedName>
    <definedName name="Load_ID_23">'[19]МТР Газ України'!$B$4</definedName>
    <definedName name="Load_ID_25">'[20]МТР Газ України'!$B$4</definedName>
    <definedName name="Load_ID_542">'[21]МТР Газ України'!$B$4</definedName>
    <definedName name="Load_ID_6">'[17]МТР Газ України'!$B$4</definedName>
    <definedName name="OpDate">'[5]Inform'!$E$5</definedName>
    <definedName name="OpDate_21">'[6]Inform'!$E$5</definedName>
    <definedName name="OpDate_25">'[6]Inform'!$E$5</definedName>
    <definedName name="OpDate_6">'[7]Inform'!$E$5</definedName>
    <definedName name="QR">'[22]Inform'!$E$5</definedName>
    <definedName name="qw">'[3]Inform'!$E$5</definedName>
    <definedName name="qwert">'[3]Inform'!$G$2</definedName>
    <definedName name="qwerty">'[2]МТР Газ України'!$B$4</definedName>
    <definedName name="ShowFil">[13]!ShowFil</definedName>
    <definedName name="SU_ID">#REF!</definedName>
    <definedName name="Time_ID">'[15]МТР Газ України'!$B$1</definedName>
    <definedName name="Time_ID_10">'[16]7  Інші витрати'!#REF!</definedName>
    <definedName name="Time_ID_11">'[17]МТР Газ України'!$B$1</definedName>
    <definedName name="Time_ID_12">'[17]МТР Газ України'!$B$1</definedName>
    <definedName name="Time_ID_13">'[17]МТР Газ України'!$B$1</definedName>
    <definedName name="Time_ID_14">'[17]МТР Газ України'!$B$1</definedName>
    <definedName name="Time_ID_15">'[17]МТР Газ України'!$B$1</definedName>
    <definedName name="Time_ID_16">'[17]МТР Газ України'!$B$1</definedName>
    <definedName name="Time_ID_17">'[17]МТР Газ України'!$B$1</definedName>
    <definedName name="Time_ID_18">'[18]МТР Газ України'!$B$1</definedName>
    <definedName name="Time_ID_19">'[19]МТР Газ України'!$B$1</definedName>
    <definedName name="Time_ID_20">'[18]МТР Газ України'!$B$1</definedName>
    <definedName name="Time_ID_21">'[20]МТР Газ України'!$B$1</definedName>
    <definedName name="Time_ID_23">'[19]МТР Газ України'!$B$1</definedName>
    <definedName name="Time_ID_25">'[20]МТР Газ України'!$B$1</definedName>
    <definedName name="Time_ID_6">'[17]МТР Газ України'!$B$1</definedName>
    <definedName name="Time_ID0">'[15]МТР Газ України'!$F$1</definedName>
    <definedName name="Time_ID0_10">'[16]7  Інші витрати'!#REF!</definedName>
    <definedName name="Time_ID0_11">'[17]МТР Газ України'!$F$1</definedName>
    <definedName name="Time_ID0_12">'[17]МТР Газ України'!$F$1</definedName>
    <definedName name="Time_ID0_13">'[17]МТР Газ України'!$F$1</definedName>
    <definedName name="Time_ID0_14">'[17]МТР Газ України'!$F$1</definedName>
    <definedName name="Time_ID0_15">'[17]МТР Газ України'!$F$1</definedName>
    <definedName name="Time_ID0_16">'[17]МТР Газ України'!$F$1</definedName>
    <definedName name="Time_ID0_17">'[17]МТР Газ України'!$F$1</definedName>
    <definedName name="Time_ID0_18">'[18]МТР Газ України'!$F$1</definedName>
    <definedName name="Time_ID0_19">'[19]МТР Газ України'!$F$1</definedName>
    <definedName name="Time_ID0_20">'[18]МТР Газ України'!$F$1</definedName>
    <definedName name="Time_ID0_21">'[20]МТР Газ України'!$F$1</definedName>
    <definedName name="Time_ID0_23">'[19]МТР Газ України'!$F$1</definedName>
    <definedName name="Time_ID0_25">'[20]МТР Газ України'!$F$1</definedName>
    <definedName name="Time_ID0_6">'[17]МТР Газ України'!$F$1</definedName>
    <definedName name="ttttttt">#REF!</definedName>
    <definedName name="Unit">'[5]Inform'!$E$38</definedName>
    <definedName name="Unit_21">'[6]Inform'!$E$38</definedName>
    <definedName name="Unit_25">'[6]Inform'!$E$38</definedName>
    <definedName name="Unit_6">'[7]Inform'!$E$38</definedName>
    <definedName name="WQER">'[23]МТР Газ України'!$B$4</definedName>
    <definedName name="wr">'[23]МТР Газ України'!$B$4</definedName>
    <definedName name="yyyy">#REF!</definedName>
    <definedName name="zx">'[2]МТР Газ України'!$F$1</definedName>
    <definedName name="zxc">'[3]Inform'!$E$38</definedName>
    <definedName name="а">'[12]7  Інші витрати'!#REF!</definedName>
    <definedName name="ав">#REF!</definedName>
    <definedName name="аен">'[23]МТР Газ України'!$B$4</definedName>
    <definedName name="в">'[26]МТР Газ України'!$F$1</definedName>
    <definedName name="ватт">'[27]БАЗА  '!#REF!</definedName>
    <definedName name="Д">'[14]МТР Газ України'!$B$4</definedName>
    <definedName name="е">#REF!</definedName>
    <definedName name="є">#REF!</definedName>
    <definedName name="_xlnm.Print_Titles" localSheetId="5">' V. Коефіцієнти'!$5:$5</definedName>
    <definedName name="_xlnm.Print_Titles" localSheetId="1">'I. Фін результат'!$3:$5</definedName>
    <definedName name="_xlnm.Print_Titles" localSheetId="2">'ІІ. Розр. з бюджетом'!$3:$5</definedName>
    <definedName name="_xlnm.Print_Titles" localSheetId="3">'ІІІ. Рух грош. коштів'!$3:$5</definedName>
    <definedName name="_xlnm.Print_Titles" localSheetId="0">'Осн. фін. пок.'!$30:$32</definedName>
    <definedName name="Заголовки_для_печати_МИ">(NA(),NA())</definedName>
    <definedName name="і">'[24]Inform'!$F$2</definedName>
    <definedName name="ів">#REF!</definedName>
    <definedName name="ів___0">#REF!</definedName>
    <definedName name="ів_22">#REF!</definedName>
    <definedName name="ів_26">#REF!</definedName>
    <definedName name="іваіа">'[25]7  Інші витрати'!#REF!</definedName>
    <definedName name="іваф">#REF!</definedName>
    <definedName name="івів">'[11]МТР Газ України'!$B$1</definedName>
    <definedName name="іцу">'[22]Inform'!$G$2</definedName>
    <definedName name="йуц">#REF!</definedName>
    <definedName name="йцу">#REF!</definedName>
    <definedName name="йцуйй">#REF!</definedName>
    <definedName name="йцукц">'[25]7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V. Коефіцієнти'!$A$1:$H$24</definedName>
    <definedName name="_xlnm.Print_Area" localSheetId="6">'6.1. Інша інфо_1'!$A$1:$O$77</definedName>
    <definedName name="_xlnm.Print_Area" localSheetId="7">'6.2. Інша інфо_2'!$A$1:$AH$66</definedName>
    <definedName name="_xlnm.Print_Area" localSheetId="1">'I. Фін результат'!$A$1:$H$104</definedName>
    <definedName name="_xlnm.Print_Area" localSheetId="4">'IV. Кап. інвестиції'!$A$1:$H$15</definedName>
    <definedName name="_xlnm.Print_Area" localSheetId="2">'ІІ. Розр. з бюджетом'!$A$1:$H$48</definedName>
    <definedName name="_xlnm.Print_Area" localSheetId="3">'ІІІ. Рух грош. коштів'!$A$1:$H$76</definedName>
    <definedName name="_xlnm.Print_Area" localSheetId="0">'Осн. фін. пок.'!$A$1:$H$170</definedName>
    <definedName name="п">'[12]7  Інші витрати'!#REF!</definedName>
    <definedName name="пдв">'[14]МТР Газ України'!$B$4</definedName>
    <definedName name="пдв_утг">'[14]МТР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">#REF!</definedName>
    <definedName name="ппп">'[28]Inform'!$E$6</definedName>
    <definedName name="р">#REF!</definedName>
    <definedName name="т">'[29]Inform'!$E$6</definedName>
    <definedName name="тариф">'[30]Inform'!$G$2</definedName>
    <definedName name="уйцукйцуйу">#REF!</definedName>
    <definedName name="уке">'[31]Inform'!$G$2</definedName>
    <definedName name="УТГ">'[14]МТР Газ України'!$B$4</definedName>
    <definedName name="фів">'[23]МТР Газ України'!$B$4</definedName>
    <definedName name="фіваіф">'[25]7  Інші витрати'!#REF!</definedName>
    <definedName name="фф">'[26]МТР Газ України'!$F$1</definedName>
    <definedName name="ц">'[12]7  Інші витрати'!#REF!</definedName>
    <definedName name="ччч">'[32]БАЗА  '!#REF!</definedName>
    <definedName name="ш">#REF!</definedName>
  </definedNames>
  <calcPr fullCalcOnLoad="1"/>
</workbook>
</file>

<file path=xl/sharedStrings.xml><?xml version="1.0" encoding="utf-8"?>
<sst xmlns="http://schemas.openxmlformats.org/spreadsheetml/2006/main" count="809" uniqueCount="487">
  <si>
    <t>Додаток 3</t>
  </si>
  <si>
    <t>до Порядку складання, затвердження та контролю за виконанням фінансового плану підприємств, організацій та установ комунальної власності Музиківської сільської територіальної громади</t>
  </si>
  <si>
    <t>Рік</t>
  </si>
  <si>
    <t xml:space="preserve">Підприємство  </t>
  </si>
  <si>
    <t>Комунальне підприємство “Струмок-2”</t>
  </si>
  <si>
    <t xml:space="preserve">за ЄДРПОУ </t>
  </si>
  <si>
    <t xml:space="preserve">Організаційно-правова форма </t>
  </si>
  <si>
    <t xml:space="preserve">Комунальне підприємство </t>
  </si>
  <si>
    <t>за КОПФГ</t>
  </si>
  <si>
    <t>Територія</t>
  </si>
  <si>
    <t>с.Східне</t>
  </si>
  <si>
    <t>за КОАТУУ</t>
  </si>
  <si>
    <r>
      <rPr>
        <sz val="14"/>
        <rFont val="Times New Roman"/>
        <family val="1"/>
      </rP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</si>
  <si>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t>за СПОДУ</t>
  </si>
  <si>
    <t xml:space="preserve">Галузь     </t>
  </si>
  <si>
    <t>Водопостачання</t>
  </si>
  <si>
    <t>за ЗКГНГ</t>
  </si>
  <si>
    <t xml:space="preserve">Вид економічної діяльності    </t>
  </si>
  <si>
    <t>Забір, очищення та постачання води</t>
  </si>
  <si>
    <t xml:space="preserve">за  КВЕД  </t>
  </si>
  <si>
    <t>Одиниця виміру, тис. грн</t>
  </si>
  <si>
    <t>Стандарти звітності П(с)БОУ</t>
  </si>
  <si>
    <t>Форма власності</t>
  </si>
  <si>
    <t>Комунальна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</si>
  <si>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</si>
  <si>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</si>
  <si>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</si>
  <si>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>с.Східне вул.Ювілейна 11А</t>
  </si>
  <si>
    <t xml:space="preserve">Телефон </t>
  </si>
  <si>
    <t xml:space="preserve">Прізвище та ініціали керівника  </t>
  </si>
  <si>
    <t>Трофимчук Г. О.</t>
  </si>
  <si>
    <t>ЗВІТ</t>
  </si>
  <si>
    <t xml:space="preserve">ПРО ВИКОНАННЯ ФІНАНСОВОГО ПЛАНУ ПІДПРИЄМСТВА </t>
  </si>
  <si>
    <r>
      <rPr>
        <b/>
        <sz val="14"/>
        <rFont val="Times New Roman"/>
        <family val="1"/>
      </rPr>
      <t>за2021</t>
    </r>
    <r>
      <rPr>
        <b/>
        <u val="single"/>
        <sz val="14"/>
        <rFont val="Times New Roman"/>
        <family val="1"/>
      </rPr>
      <t>рік</t>
    </r>
  </si>
  <si>
    <t>(квартал, рік)</t>
  </si>
  <si>
    <t>Основні фінансові показники</t>
  </si>
  <si>
    <t>Найменування показника</t>
  </si>
  <si>
    <t xml:space="preserve">Код рядка </t>
  </si>
  <si>
    <t>Факт наростаючим підсумком з початку року</t>
  </si>
  <si>
    <t>Звітний період (квартал, рік)</t>
  </si>
  <si>
    <t>минулий рік</t>
  </si>
  <si>
    <t>поточний рік</t>
  </si>
  <si>
    <t xml:space="preserve">план </t>
  </si>
  <si>
    <t>факт</t>
  </si>
  <si>
    <t>відхилення,  +/–</t>
  </si>
  <si>
    <t>виконання, %</t>
  </si>
  <si>
    <t>І. 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</si>
  <si>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</si>
  <si>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</si>
  <si>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</si>
  <si>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</si>
  <si>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</si>
  <si>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</si>
  <si>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</si>
  <si>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</si>
  <si>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</si>
  <si>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збут</t>
  </si>
  <si>
    <t>Інші операційні доходи, у тому числі:</t>
  </si>
  <si>
    <t>курсові різниці</t>
  </si>
  <si>
    <t>нетипові операційні доходи</t>
  </si>
  <si>
    <t>Інші операційні витрати, у тому числі:</t>
  </si>
  <si>
    <t>інші операційні витрати(ЄСВ із  лікарняних)</t>
  </si>
  <si>
    <t>нетипові операційні витрати</t>
  </si>
  <si>
    <t>Фінансовий результат від операційної діяльності</t>
  </si>
  <si>
    <t>EBITDA</t>
  </si>
  <si>
    <t>Рентабельність EBITDA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</si>
  <si>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</si>
  <si>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</si>
  <si>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</si>
  <si>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</si>
  <si>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доходи, усього, у тому числі:</t>
  </si>
  <si>
    <t>Інші витрати, усього, у тому числі: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</si>
  <si>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</si>
  <si>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</si>
  <si>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</si>
  <si>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</si>
  <si>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</si>
  <si>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Чистий фінансовий результат</t>
  </si>
  <si>
    <t xml:space="preserve">Прибуток </t>
  </si>
  <si>
    <t>Збиток</t>
  </si>
  <si>
    <t>Усього доходів</t>
  </si>
  <si>
    <t>Усього витрат</t>
  </si>
  <si>
    <t>Неконтрольована частка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</si>
  <si>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</si>
  <si>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</si>
  <si>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</si>
  <si>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</si>
  <si>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</si>
  <si>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</si>
  <si>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</si>
  <si>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</si>
  <si>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Усього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</si>
  <si>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</si>
  <si>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</si>
  <si>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</si>
  <si>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</si>
  <si>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</si>
  <si>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(часток, паїв) належать державі, на виплату дивідендів</t>
  </si>
  <si>
    <t>у тому числі на державну частку</t>
  </si>
  <si>
    <t>2012/1</t>
  </si>
  <si>
    <t>Перенесено з додаткового капіталу</t>
  </si>
  <si>
    <t>Розвиток виробництва</t>
  </si>
  <si>
    <t>Резервний фонд</t>
  </si>
  <si>
    <t>Інші фонди</t>
  </si>
  <si>
    <t>Інші цілі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</si>
  <si>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</si>
  <si>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</si>
  <si>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</si>
  <si>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</si>
  <si>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</si>
  <si>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</si>
  <si>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акцизний податок</t>
  </si>
  <si>
    <t>відрахування частини чистого прибутку державними унітарними підприємствами та їх об'єднаннями</t>
  </si>
  <si>
    <t>рентна плата за транспортування</t>
  </si>
  <si>
    <t>рентна плата за користування надрами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</si>
  <si>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</si>
  <si>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</si>
  <si>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</si>
  <si>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</si>
  <si>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</si>
  <si>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>IІІ. Рух грошових коштів</t>
  </si>
  <si>
    <t>Залишок коштів на початок періоду</t>
  </si>
  <si>
    <t>Цільове фінансування</t>
  </si>
  <si>
    <t>Чистий рух коштів від операційної діяльності </t>
  </si>
  <si>
    <t>Чистий рух коштів від інвестиційної діяльності </t>
  </si>
  <si>
    <t>Чистий рух коштів від фінансової діяльності</t>
  </si>
  <si>
    <t xml:space="preserve">Вплив зміни валютних курсів на залишок коштів </t>
  </si>
  <si>
    <t>Залишок коштів на кінець періоду</t>
  </si>
  <si>
    <t>ІV. Капітальні інвестиції</t>
  </si>
  <si>
    <t>Капітальні інвестиції, усього, 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</si>
  <si>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</si>
  <si>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</si>
  <si>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</si>
  <si>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</si>
  <si>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</si>
  <si>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</si>
  <si>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</si>
  <si>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 xml:space="preserve">  </t>
  </si>
  <si>
    <t>Джерела капітальних інвестицій, усього, у тому числі:</t>
  </si>
  <si>
    <t>залучені кредитні кошти</t>
  </si>
  <si>
    <t>4000/1</t>
  </si>
  <si>
    <t>бюджетне фінансування</t>
  </si>
  <si>
    <t>4000/2</t>
  </si>
  <si>
    <t>власні кошти</t>
  </si>
  <si>
    <t>4000/3</t>
  </si>
  <si>
    <t>інші джерела</t>
  </si>
  <si>
    <t>4000/4</t>
  </si>
  <si>
    <t>V. Коефіцієнтний аналіз</t>
  </si>
  <si>
    <t>Рентабельність діяльності</t>
  </si>
  <si>
    <t xml:space="preserve"> </t>
  </si>
  <si>
    <t>Рентабельність активів</t>
  </si>
  <si>
    <t>Рентабельність власного капіталу</t>
  </si>
  <si>
    <t>Коефіцієнт фінансової стійкості</t>
  </si>
  <si>
    <t>Коефіцієнт зносу основних засобів</t>
  </si>
  <si>
    <t>VI. Звіт про фінансовий стан</t>
  </si>
  <si>
    <t>Необоротні активи, усього, у тому числі:</t>
  </si>
  <si>
    <t>x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</si>
  <si>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</si>
  <si>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</si>
  <si>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</si>
  <si>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</si>
  <si>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</si>
  <si>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</si>
  <si>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</si>
  <si>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</t>
  </si>
  <si>
    <t>Усього зобов'язання і забезпечення</t>
  </si>
  <si>
    <t>У тому числі державні гранти і субсидії</t>
  </si>
  <si>
    <t>У тому числі фінансові запозичення</t>
  </si>
  <si>
    <t>Власний капітал</t>
  </si>
  <si>
    <t>VІI. Кредитна політика</t>
  </si>
  <si>
    <t>Отримано залучених коштів, усього, у тому числі:</t>
  </si>
  <si>
    <t>7000</t>
  </si>
  <si>
    <t>довгострокові зобов'язання</t>
  </si>
  <si>
    <t>7001</t>
  </si>
  <si>
    <t>короткострокові зобов'язання</t>
  </si>
  <si>
    <t>7002</t>
  </si>
  <si>
    <t>інші фінансові зобов'язання</t>
  </si>
  <si>
    <t>7003</t>
  </si>
  <si>
    <t>Повернено залучених коштів, усього, у тому числі:</t>
  </si>
  <si>
    <t>7010</t>
  </si>
  <si>
    <t>7011</t>
  </si>
  <si>
    <t>7012</t>
  </si>
  <si>
    <t>7013</t>
  </si>
  <si>
    <t>VIII. Дані про персонал та витрати на оплату праці</t>
  </si>
  <si>
    <r>
      <rPr>
        <b/>
        <sz val="14"/>
        <rFont val="Times New Roman"/>
        <family val="1"/>
      </rPr>
      <t xml:space="preserve">Середня кількість працівників </t>
    </r>
    <r>
      <rPr>
        <sz val="14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</rPr>
      <t>, у тому числі:</t>
    </r>
  </si>
  <si>
    <t>8000</t>
  </si>
  <si>
    <t>директор</t>
  </si>
  <si>
    <t>8001</t>
  </si>
  <si>
    <t>адміністративно-управлінський персонал</t>
  </si>
  <si>
    <t>8002</t>
  </si>
  <si>
    <t>працівники</t>
  </si>
  <si>
    <t>8003</t>
  </si>
  <si>
    <t>8010</t>
  </si>
  <si>
    <t>Середньомісячні витрати на оплату праці одного працівника (гривень), усього, у тому числі:</t>
  </si>
  <si>
    <t>8020</t>
  </si>
  <si>
    <t>8021</t>
  </si>
  <si>
    <t>8022</t>
  </si>
  <si>
    <t>8023</t>
  </si>
  <si>
    <t xml:space="preserve">      Директор КП "Немирівводоканал"</t>
  </si>
  <si>
    <t>_____________________________</t>
  </si>
  <si>
    <r>
      <rPr>
        <sz val="14"/>
        <rFont val="Times New Roman"/>
        <family val="1"/>
      </rPr>
      <t>________</t>
    </r>
    <r>
      <rPr>
        <u val="single"/>
        <sz val="14"/>
        <rFont val="Times New Roman"/>
        <family val="1"/>
      </rPr>
      <t>Кудлаєнко Г.Є.</t>
    </r>
    <r>
      <rPr>
        <sz val="14"/>
        <rFont val="Times New Roman"/>
        <family val="1"/>
      </rPr>
      <t>_________________________</t>
    </r>
  </si>
  <si>
    <t xml:space="preserve">                                                 (посада)</t>
  </si>
  <si>
    <t>(підпис)</t>
  </si>
  <si>
    <t xml:space="preserve">         (ініціали, прізвище)    </t>
  </si>
  <si>
    <r>
      <rPr>
        <u val="single"/>
        <sz val="14"/>
        <rFont val="Times New Roman"/>
        <family val="1"/>
      </rPr>
      <t>Головний бухгалтер_</t>
    </r>
    <r>
      <rPr>
        <sz val="14"/>
        <rFont val="Times New Roman"/>
        <family val="1"/>
      </rPr>
      <t>_____________</t>
    </r>
  </si>
  <si>
    <t>______________________________</t>
  </si>
  <si>
    <r>
      <rPr>
        <u val="single"/>
        <sz val="14"/>
        <rFont val="Times New Roman"/>
        <family val="1"/>
      </rPr>
      <t>Червонецька О.А.</t>
    </r>
    <r>
      <rPr>
        <sz val="14"/>
        <rFont val="Times New Roman"/>
        <family val="1"/>
      </rPr>
      <t>_____________</t>
    </r>
  </si>
  <si>
    <t>Вик. економіст</t>
  </si>
  <si>
    <t xml:space="preserve">   </t>
  </si>
  <si>
    <t>Факт наростаючим підсумком
з початку року</t>
  </si>
  <si>
    <t>Доходи і витрати (деталізація)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</si>
  <si>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</si>
  <si>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</si>
  <si>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</si>
  <si>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огляду,, обслуговування тощо)</t>
  </si>
  <si>
    <t>Амортизація основних засобів і нематеріальних активів</t>
  </si>
  <si>
    <t>Інші витрати (розшифрувати) (податки зем., рента, еколог.,послуги банку)</t>
  </si>
  <si>
    <t>Валовий прибуток (збиток)</t>
  </si>
  <si>
    <t>витрати на банківські послуги</t>
  </si>
  <si>
    <t>витрати на службові відрядження</t>
  </si>
  <si>
    <t>витрати на зв’язок та інтернет (телефон+інтернет)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</si>
  <si>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</si>
  <si>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</si>
  <si>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</si>
  <si>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</si>
  <si>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</si>
  <si>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</si>
  <si>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</si>
  <si>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</si>
  <si>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</si>
  <si>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</si>
  <si>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</si>
  <si>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</si>
  <si>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</si>
  <si>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 (капітальний ремонт Дмитренко)</t>
  </si>
  <si>
    <t>1050/1</t>
  </si>
  <si>
    <t xml:space="preserve">    інші адміністративні витрати електроенергія, обслуг техніки, штрафи, матеріали, оренда, електронні ключі, канцтовари, податок на землю,ін.)                                                                                                                                                                                            </t>
  </si>
  <si>
    <t>Витрати на збут, у тому числі:</t>
  </si>
  <si>
    <t>транспортні витрати</t>
  </si>
  <si>
    <t>витрати на зберігання та упаковку</t>
  </si>
  <si>
    <t>(    )</t>
  </si>
  <si>
    <t>амортизація основних засобів і нематеріальних активів</t>
  </si>
  <si>
    <t>витрати на рекламу</t>
  </si>
  <si>
    <t xml:space="preserve">інші витрати на збут (послуги банку-3371,82) </t>
  </si>
  <si>
    <t>Інші операційні доходи, усього, у тому числі:</t>
  </si>
  <si>
    <t>нетипові операційні доходи (розшифрувати)</t>
  </si>
  <si>
    <t xml:space="preserve">   інші операційні доходи (ам-ція)</t>
  </si>
  <si>
    <t>Інші операційні витрати, усього, у тому числі:</t>
  </si>
  <si>
    <t>нетипові операційні витрати (розшифрувати)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</si>
  <si>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</si>
  <si>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</si>
  <si>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</si>
  <si>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 xml:space="preserve">1100   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</si>
  <si>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</si>
  <si>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</si>
  <si>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</si>
  <si>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</si>
  <si>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інші доходи (розшифрувати)</t>
  </si>
  <si>
    <t>інші витрати (розшифрувати)</t>
  </si>
  <si>
    <t>Чистий фінансовий результат, у тому числі:</t>
  </si>
  <si>
    <t xml:space="preserve">прибуток </t>
  </si>
  <si>
    <t>збиток</t>
  </si>
  <si>
    <t>Розрахунок показника EBITDA</t>
  </si>
  <si>
    <t>Фінансовий результат від операційної діяльності, рядок 1100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</si>
  <si>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</si>
  <si>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</si>
  <si>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</si>
  <si>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</si>
  <si>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</si>
  <si>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 xml:space="preserve">             Директор КП </t>
  </si>
  <si>
    <t xml:space="preserve">                                 _____________________________</t>
  </si>
  <si>
    <t xml:space="preserve">                                         (посада)</t>
  </si>
  <si>
    <t xml:space="preserve">                   (підпис)</t>
  </si>
  <si>
    <t xml:space="preserve">                             ______________________________</t>
  </si>
  <si>
    <t xml:space="preserve"> (ініціали, прізвище)    </t>
  </si>
  <si>
    <t>у тому числі за основними видами діяльності за КВЕД</t>
  </si>
  <si>
    <t>Інші фонди (розшифрувати)</t>
  </si>
  <si>
    <t>Інші цілі (розшифрувати)</t>
  </si>
  <si>
    <t>екологічний податок</t>
  </si>
  <si>
    <t>податок на доходи фізичних осіб</t>
  </si>
  <si>
    <t>інші податки та збори (розшифрувати) (військовий збір )</t>
  </si>
  <si>
    <t>Сплата податків та зборів до місцевих бюджетів (податкові платежі), усього, у тому числі:</t>
  </si>
  <si>
    <t>земельний податок</t>
  </si>
  <si>
    <t xml:space="preserve">орендна плата </t>
  </si>
  <si>
    <t>інші податки та збори (екологічний)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</si>
  <si>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</si>
  <si>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</si>
  <si>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</si>
  <si>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військовий збір)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</si>
  <si>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</si>
  <si>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</si>
  <si>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 штрафи, 20% виконавча служба</t>
  </si>
  <si>
    <t xml:space="preserve">                   Директор КП </t>
  </si>
  <si>
    <t>__________________________</t>
  </si>
  <si>
    <t xml:space="preserve">                                           (посада)</t>
  </si>
  <si>
    <t xml:space="preserve">                  (підпис)</t>
  </si>
  <si>
    <t xml:space="preserve">             (ініціали, прізвище)    </t>
  </si>
  <si>
    <t xml:space="preserve">(ініціали, прізвище)    </t>
  </si>
  <si>
    <t>ІІІ. Рух грошових коштів (за прямим методом)</t>
  </si>
  <si>
    <t>Код рядка</t>
  </si>
  <si>
    <t>Факт наростаючим підсумком 
з початку року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</si>
  <si>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</si>
  <si>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</si>
  <si>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</si>
  <si>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</si>
  <si>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</si>
  <si>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</si>
  <si>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</si>
  <si>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</si>
  <si>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</si>
  <si>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 xml:space="preserve">позики </t>
  </si>
  <si>
    <t>облігації</t>
  </si>
  <si>
    <t>Інші надходження (розшифрувати) (оренда)(відсотки банку)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</si>
  <si>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</si>
  <si>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</si>
  <si>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</si>
  <si>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зобов'язаннями, у тому числі:</t>
  </si>
  <si>
    <t xml:space="preserve">кредити </t>
  </si>
  <si>
    <t>Зобов’язання з податків, зборів та інших обов’язкових платежів, у тому числі:</t>
  </si>
  <si>
    <t>податок на додану вартість</t>
  </si>
  <si>
    <t xml:space="preserve">рентна плата </t>
  </si>
  <si>
    <t>інші обов’язкові платежі, у тому числі:</t>
  </si>
  <si>
    <t>відрахування частини чистого прибутку державними підприємствами</t>
  </si>
  <si>
    <t>3146/1</t>
  </si>
  <si>
    <t xml:space="preserve">відрахування частини чистого прибутку до фонду на виплату дивідендів на державну частку господарськими товариствами </t>
  </si>
  <si>
    <t>3146/2</t>
  </si>
  <si>
    <t>інші платежі (земельний, військовий збір,ЄСВ,10% оренди)</t>
  </si>
  <si>
    <t>Повернення коштів до бюджету</t>
  </si>
  <si>
    <t>Інші витрати (розшифрувати) (штрафи та комісія банку,20% виконавча служба )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</si>
  <si>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</si>
  <si>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</si>
  <si>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</si>
  <si>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</si>
  <si>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</si>
  <si>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Надходження від продажу акцій та облігацій </t>
  </si>
  <si>
    <t>Інші надходження (розшифрувати) цільове фінансування міська рада</t>
  </si>
  <si>
    <t xml:space="preserve">Видатки грошових коштів від інвестиційної діяльності </t>
  </si>
  <si>
    <r>
      <rPr>
        <sz val="14"/>
        <rFont val="Times New Roman"/>
        <family val="1"/>
      </rPr>
      <t>Придбання (створення) основних засобів (розшифрувати)</t>
    </r>
    <r>
      <rPr>
        <i/>
        <sz val="14"/>
        <rFont val="Times New Roman"/>
        <family val="1"/>
      </rPr>
      <t xml:space="preserve"> </t>
    </r>
  </si>
  <si>
    <r>
      <rPr>
        <sz val="14"/>
        <rFont val="Times New Roman"/>
        <family val="1"/>
      </rPr>
      <t>Капітальне будівництво (розшифрувати)</t>
    </r>
    <r>
      <rPr>
        <i/>
        <sz val="14"/>
        <rFont val="Times New Roman"/>
        <family val="1"/>
      </rPr>
      <t xml:space="preserve"> </t>
    </r>
  </si>
  <si>
    <r>
      <rPr>
        <sz val="14"/>
        <rFont val="Times New Roman"/>
        <family val="1"/>
      </rPr>
      <t>Придбання (створення) нематеріальних активів (розшифрувати)</t>
    </r>
    <r>
      <rPr>
        <i/>
        <sz val="14"/>
        <rFont val="Times New Roman"/>
        <family val="1"/>
      </rPr>
      <t xml:space="preserve"> </t>
    </r>
  </si>
  <si>
    <t xml:space="preserve">Придбання акцій та облігацій  </t>
  </si>
  <si>
    <t>Інші витрати (розшифрувати)</t>
  </si>
  <si>
    <t>III. Рух коштів у результаті фінансової діяльності</t>
  </si>
  <si>
    <t xml:space="preserve">Надходження грошових коштів від фінансової діяльності </t>
  </si>
  <si>
    <t>Надходження від власного капіталу</t>
  </si>
  <si>
    <t>Отримання коштів за довгостроковими зобов'язаннями, у тому числі:</t>
  </si>
  <si>
    <r>
      <rPr>
        <sz val="14"/>
        <rFont val="Times New Roman"/>
        <family val="1"/>
      </rPr>
      <t>Інші надходження (розшифрувати)</t>
    </r>
    <r>
      <rPr>
        <i/>
        <sz val="14"/>
        <rFont val="Times New Roman"/>
        <family val="1"/>
      </rPr>
      <t xml:space="preserve"> </t>
    </r>
  </si>
  <si>
    <t xml:space="preserve">Видатки грошових коштів від фінансової діяльності </t>
  </si>
  <si>
    <t>Витрачання на викуп власних акцій</t>
  </si>
  <si>
    <t>Повернення коштів за довгостроковими зобов'язаннями, у тому числі:</t>
  </si>
  <si>
    <t xml:space="preserve">Сплата дивідендів </t>
  </si>
  <si>
    <t>Чистий рух коштів від фінансової діяльності </t>
  </si>
  <si>
    <t>Чистий грошовий потік</t>
  </si>
  <si>
    <t xml:space="preserve">                  Директор КП</t>
  </si>
  <si>
    <t xml:space="preserve">                                                   (посада)</t>
  </si>
  <si>
    <t xml:space="preserve">IV. Капітальні інвестиції </t>
  </si>
  <si>
    <t>Капітальні інвестиції, усього,
у тому числі:</t>
  </si>
  <si>
    <t xml:space="preserve">                  Директор КП </t>
  </si>
  <si>
    <t>(посада)</t>
  </si>
  <si>
    <t>Оптимальне значення</t>
  </si>
  <si>
    <t>Примітки</t>
  </si>
  <si>
    <t>Коефіцієнти рентабельності та прибутковості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</si>
  <si>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</si>
  <si>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Збільшення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</si>
  <si>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</si>
  <si>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</si>
  <si>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Характеризує ефективність використання активів підприємства</t>
  </si>
  <si>
    <t>Рентабельність власного капіталу
(чистий фінансовий результат, рядок 1200 / власний капітал, рядок 6080)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</si>
  <si>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</si>
  <si>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Характеризує ефективність господарської діяльності підприємства</t>
  </si>
  <si>
    <t>Коефіцієнти фінансової стійкості та ліквідності</t>
  </si>
  <si>
    <t>Коефіцієнт відношення боргу до EBITDA
(довгострокові зобов'язання, рядок 6030 + поточні зобов'язання, рядок 6040) / EBITDA, рядок 1310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</si>
  <si>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</si>
  <si>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</si>
  <si>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</si>
  <si>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t>Коефіцієнт поточної ліквідності (покриття)
(оборотні активи, рядок 6010 / поточні зобов'язання, рядок 6040)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</si>
  <si>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</si>
  <si>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Аналіз капітальних інвестицій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</si>
  <si>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</si>
  <si>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</si>
  <si>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</si>
  <si>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Зменшення</t>
  </si>
  <si>
    <t>Характеризує інвестиційну політику підприємства</t>
  </si>
  <si>
    <t>Ковенанти/обмежувальні коефіцієнти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</si>
  <si>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</si>
  <si>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 xml:space="preserve">                      Директор КП </t>
  </si>
  <si>
    <t>Інформація</t>
  </si>
  <si>
    <t>до фінансового плану за ___ квартал 202__ року</t>
  </si>
  <si>
    <t>________________________________________________Комунальне підприємство ______________________________________________________________________</t>
  </si>
  <si>
    <t>(найменування підприємства)</t>
  </si>
  <si>
    <t xml:space="preserve">      1. Дані про підприємство, персонал та витрати на оплату праці</t>
  </si>
  <si>
    <t xml:space="preserve">      Загальна інформація про підприємство (резюме)</t>
  </si>
  <si>
    <t>Факт
відповідного періоду минулого року</t>
  </si>
  <si>
    <t>План
звітного періоду</t>
  </si>
  <si>
    <t>Факт
звітного періоду</t>
  </si>
  <si>
    <r>
      <rPr>
        <sz val="14"/>
        <rFont val="Times New Roman"/>
        <family val="1"/>
      </rPr>
      <t xml:space="preserve">Відхилення,  +/–
</t>
    </r>
    <r>
      <rPr>
        <sz val="12"/>
        <rFont val="Times New Roman"/>
        <family val="1"/>
      </rPr>
      <t>(Факт звітного періоду /
План звітного періоду)</t>
    </r>
  </si>
  <si>
    <r>
      <rPr>
        <sz val="14"/>
        <rFont val="Times New Roman"/>
        <family val="1"/>
      </rPr>
      <t xml:space="preserve">Виконання, %
</t>
    </r>
    <r>
      <rPr>
        <sz val="12"/>
        <rFont val="Times New Roman"/>
        <family val="1"/>
      </rPr>
      <t>(Факт звітного періоду /
План звітного періоду)</t>
    </r>
  </si>
  <si>
    <r>
      <rPr>
        <b/>
        <sz val="14"/>
        <rFont val="Times New Roman"/>
        <family val="1"/>
      </rPr>
      <t xml:space="preserve">Середня кількість працівників </t>
    </r>
    <r>
      <rPr>
        <sz val="14"/>
        <rFont val="Times New Roman"/>
        <family val="1"/>
      </rPr>
      <t>(штатних
працівників, зовнішніх сумісників та працівників,
що працюють за цивільно-правовими договорами)</t>
    </r>
    <r>
      <rPr>
        <b/>
        <sz val="14"/>
        <rFont val="Times New Roman"/>
        <family val="1"/>
      </rPr>
      <t>,
у тому числі:</t>
    </r>
  </si>
  <si>
    <t>Фонд оплати праці, тис. грн,
у тому числі:</t>
  </si>
  <si>
    <t>Витрати на оплату праці,
тис. грн, у тому числі:</t>
  </si>
  <si>
    <t>Середньомісячні витрати на оплату праці
одного працівника (грн), усього,
у тому числі:</t>
  </si>
  <si>
    <t xml:space="preserve">У разі збільшення витрат на оплату праці у звітному періоді порівняно із запланованими та фактичними витратами відповідного періоду минулого року обов'язково надаються обґрунтування. </t>
  </si>
  <si>
    <t xml:space="preserve">      2. Перелік підприємств, які включені до консолідованого (зведеного) фінансового плану</t>
  </si>
  <si>
    <t>Код за ЄДРПОУ</t>
  </si>
  <si>
    <t>Найменування підприємства</t>
  </si>
  <si>
    <t>Вид діяльності</t>
  </si>
  <si>
    <t xml:space="preserve">      3. Інформація про бізнес підприємства (код рядка 1000 фінансового плану)</t>
  </si>
  <si>
    <t>Найменування видів діяльності за КВЕД</t>
  </si>
  <si>
    <t>План</t>
  </si>
  <si>
    <t>Факт</t>
  </si>
  <si>
    <t>Відхилення,  +/–</t>
  </si>
  <si>
    <t>Виконання, %</t>
  </si>
  <si>
    <t>чистий дохід  від реалізації продукції (товарів, робіт, послуг),     тис. грн</t>
  </si>
  <si>
    <t>кількість продукції/             наданих послуг, одиниця виміру</t>
  </si>
  <si>
    <t>ціна одиниці     (вартість  продукції/     наданих послуг), грн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</si>
  <si>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</si>
  <si>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</si>
  <si>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зміна ціни одиниці  (вартості продукції/     наданих послуг)</t>
  </si>
  <si>
    <t>Дохід від надання послуг водопостачання</t>
  </si>
  <si>
    <t>Дохід від надання послуг водовідведення</t>
  </si>
  <si>
    <t>Дохід від надання послуг РПВ</t>
  </si>
  <si>
    <t>Оренда приміщень</t>
  </si>
  <si>
    <t>Інші доходи</t>
  </si>
  <si>
    <t xml:space="preserve">      4. Діючі фінансові зобов'язання підприємства</t>
  </si>
  <si>
    <t>Найменування  банку</t>
  </si>
  <si>
    <t xml:space="preserve">Вид кредитного продукту та цільове призначення </t>
  </si>
  <si>
    <t xml:space="preserve">Сума, валюта за договорами </t>
  </si>
  <si>
    <t>Процентна ставка</t>
  </si>
  <si>
    <t>Дата видачі / погашення (графік)</t>
  </si>
  <si>
    <t>Заборгованість на останню дату</t>
  </si>
  <si>
    <t>Забезпечення</t>
  </si>
  <si>
    <t>х</t>
  </si>
  <si>
    <t xml:space="preserve">      5. Інформація щодо отримання та повернення залучених коштів</t>
  </si>
  <si>
    <t>Зобов'язання</t>
  </si>
  <si>
    <t>Заборгованість за кредитами на початок звітного періоду</t>
  </si>
  <si>
    <t>Отримано залучених коштів за звітний період</t>
  </si>
  <si>
    <t>Повернено залучених коштів за звітний період</t>
  </si>
  <si>
    <t>Заборгованість на кінець звітного періоду</t>
  </si>
  <si>
    <t>план</t>
  </si>
  <si>
    <t xml:space="preserve">Довгострокові зобов'язання, усього </t>
  </si>
  <si>
    <t>у тому числі:</t>
  </si>
  <si>
    <t>Короткострокові зобов'язання, усього</t>
  </si>
  <si>
    <r>
      <rPr>
        <sz val="14"/>
        <rFont val="Times New Roman"/>
        <family val="1"/>
      </rPr>
      <t>у тому числі:</t>
    </r>
    <r>
      <rPr>
        <i/>
        <sz val="14"/>
        <rFont val="Times New Roman"/>
        <family val="1"/>
      </rPr>
      <t xml:space="preserve"> </t>
    </r>
  </si>
  <si>
    <t>Інші фінансові зобов'язання, усього</t>
  </si>
  <si>
    <t xml:space="preserve">                      Директор КП</t>
  </si>
  <si>
    <r>
      <rPr>
        <u val="single"/>
        <sz val="14"/>
        <rFont val="Times New Roman"/>
        <family val="1"/>
      </rPr>
      <t xml:space="preserve">                      Головний бухгалтер_</t>
    </r>
    <r>
      <rPr>
        <sz val="14"/>
        <rFont val="Times New Roman"/>
        <family val="1"/>
      </rPr>
      <t>_____________</t>
    </r>
  </si>
  <si>
    <t>_________________________</t>
  </si>
  <si>
    <t>6. Витрати, пов'язані з використанням власних службових автомобілів (у складі адміністративних витрат, рядок 1031)</t>
  </si>
  <si>
    <t>№ з/п</t>
  </si>
  <si>
    <t>Марка</t>
  </si>
  <si>
    <t>Рік придбання</t>
  </si>
  <si>
    <t>Мета використання</t>
  </si>
  <si>
    <t>Витрати, усього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</si>
  <si>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</si>
  <si>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</si>
  <si>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факт
відповідного періоду
минулого року</t>
  </si>
  <si>
    <t>план
звітного періоду</t>
  </si>
  <si>
    <t>факт
звітного періоду</t>
  </si>
  <si>
    <t>для вирішення виробничих питань</t>
  </si>
  <si>
    <t>7. Витрати на оренду службових автомобілів (у складі адміністративних витрат, рядок 1032)</t>
  </si>
  <si>
    <t>Договір</t>
  </si>
  <si>
    <t>Дата
початку
оренди</t>
  </si>
  <si>
    <t>8. Джерела капітальних інвестицій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</si>
  <si>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</si>
  <si>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</si>
  <si>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</si>
  <si>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</si>
  <si>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</si>
  <si>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</si>
  <si>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Відсоток</t>
  </si>
  <si>
    <t>9. Капітальне будівництво (рядок 4010 таблиці 4)</t>
  </si>
  <si>
    <t xml:space="preserve">Найменування об’єкта </t>
  </si>
  <si>
    <t>Рік початку        і закінчення будівництва</t>
  </si>
  <si>
    <t>Загальна кошторисна вартість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</si>
  <si>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</si>
  <si>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</si>
  <si>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</si>
  <si>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Документ, яким затверджений титул будови,
із зазначенням органу,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</si>
  <si>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</si>
  <si>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</si>
  <si>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</si>
  <si>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кредитні кошти</t>
  </si>
  <si>
    <t>інші джерела (зазначити джерело)</t>
  </si>
  <si>
    <t xml:space="preserve">     Директор КП </t>
  </si>
  <si>
    <t>__________________________________________________</t>
  </si>
  <si>
    <t>(ініціали, прізвище)</t>
  </si>
  <si>
    <t>___________________________________________________________________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</si>
</sst>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г_р_н_._-;\-* #,##0.00\ _г_р_н_._-;_-* \-??\ _г_р_н_._-;_-@_-"/>
    <numFmt numFmtId="165" formatCode="###\ ##0.000"/>
    <numFmt numFmtId="166" formatCode="_(\$* #,##0.00_);_(\$* \(#,##0.00\);_(\$* \-??_);_(@_)"/>
    <numFmt numFmtId="167" formatCode="_(* #,##0_);_(* \(#,##0\);_(* \-_);_(@_)"/>
    <numFmt numFmtId="168" formatCode="_(* #,##0.00_);_(* \(#,##0.00\);_(* \-??_);_(@_)"/>
    <numFmt numFmtId="169" formatCode="_-* #,##0.00_₴_-;\-* #,##0.00_₴_-;_-* \-??_₴_-;_-@_-"/>
    <numFmt numFmtId="170" formatCode="#,##0.00&quot;р.&quot;;\-#,##0.00&quot;р.&quot;"/>
    <numFmt numFmtId="171" formatCode="#,##0.0_ ;[Red]\-#,##0.0\ "/>
    <numFmt numFmtId="172" formatCode="_-* #,##0.00_р_._-;\-* #,##0.00_р_._-;_-* \-??_р_._-;_-@_-"/>
    <numFmt numFmtId="173" formatCode="#,##0&quot;р.&quot;;[Red]\-#,##0&quot;р.&quot;"/>
    <numFmt numFmtId="174" formatCode="0.0;\(0.0\);\ ;\-"/>
    <numFmt numFmtId="175" formatCode="_(* #,##0.000_);_(* \(#,##0.000\);_(* \-_);_(@_)"/>
    <numFmt numFmtId="176" formatCode="_(* #,##0.0000_);_(* \(#,##0.0000\);_(* \-_);_(@_)"/>
    <numFmt numFmtId="177" formatCode="#,##0.0"/>
    <numFmt numFmtId="178" formatCode="_(* #,##0.00_);_(* \(#,##0.00\);_(* \-_);_(@_)"/>
    <numFmt numFmtId="179" formatCode="#,##0.000"/>
    <numFmt numFmtId="180" formatCode="_(* #,##0.0_);_(* \(#,##0.0\);_(* \-_);_(@_)"/>
    <numFmt numFmtId="181" formatCode="0.0"/>
    <numFmt numFmtId="182" formatCode="_-* #,##0.000_р_._-;\-* #,##0.000_р_._-;_-* \-???_р_._-;_-@_-"/>
    <numFmt numFmtId="183" formatCode="0.000"/>
    <numFmt numFmtId="184" formatCode="_-* #,##0.0000_р_._-;\-* #,##0.0000_р_._-;_-* \-????_р_._-;_-@_-"/>
    <numFmt numFmtId="185" formatCode="_(* #,##0_);_(* \(#,##0\);_(* \-??_);_(@_)"/>
    <numFmt numFmtId="186" formatCode="_(* #,##0.0_);_(* \(#,##0.0\);_(* \-??_);_(@_)"/>
    <numFmt numFmtId="187" formatCode="_(* #,##0.000_);_(* \(#,##0.000\);_(* \-??_);_(@_)"/>
  </numFmts>
  <fonts count="9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 Cyr"/>
      <family val="2"/>
    </font>
    <font>
      <sz val="11"/>
      <color indexed="9"/>
      <name val="Calibri"/>
      <family val="2"/>
    </font>
    <font>
      <sz val="11"/>
      <color indexed="9"/>
      <name val="Arial Cyr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Arial Cyr"/>
      <family val="2"/>
    </font>
    <font>
      <b/>
      <sz val="13"/>
      <color indexed="56"/>
      <name val="Calibri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Calibri"/>
      <family val="2"/>
    </font>
    <font>
      <sz val="11"/>
      <color indexed="60"/>
      <name val="Arial Cyr"/>
      <family val="2"/>
    </font>
    <font>
      <sz val="8"/>
      <name val="Arial"/>
      <family val="2"/>
    </font>
    <font>
      <sz val="11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1"/>
      <color indexed="17"/>
      <name val="Arial Cyr"/>
      <family val="2"/>
    </font>
    <font>
      <sz val="10"/>
      <name val="Petersburg"/>
      <family val="0"/>
    </font>
    <font>
      <sz val="10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0"/>
      <color indexed="21"/>
      <name val="Arial"/>
      <family val="2"/>
    </font>
    <font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i/>
      <sz val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4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75" fillId="8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75" fillId="9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75" fillId="10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75" fillId="1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75" fillId="12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75" fillId="13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75" fillId="18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75" fillId="19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75" fillId="20" borderId="0" applyNumberFormat="0" applyBorder="0" applyAlignment="0" applyProtection="0"/>
    <xf numFmtId="0" fontId="3" fillId="16" borderId="0" applyNumberFormat="0" applyBorder="0" applyAlignment="0" applyProtection="0"/>
    <xf numFmtId="0" fontId="2" fillId="16" borderId="0" applyNumberFormat="0" applyBorder="0" applyAlignment="0" applyProtection="0"/>
    <xf numFmtId="0" fontId="75" fillId="2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75" fillId="22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75" fillId="23" borderId="0" applyNumberFormat="0" applyBorder="0" applyAlignment="0" applyProtection="0"/>
    <xf numFmtId="0" fontId="3" fillId="17" borderId="0" applyNumberFormat="0" applyBorder="0" applyAlignment="0" applyProtection="0"/>
    <xf numFmtId="0" fontId="2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6" fillId="28" borderId="0" applyNumberFormat="0" applyBorder="0" applyAlignment="0" applyProtection="0"/>
    <xf numFmtId="0" fontId="5" fillId="24" borderId="0" applyNumberFormat="0" applyBorder="0" applyAlignment="0" applyProtection="0"/>
    <xf numFmtId="0" fontId="4" fillId="24" borderId="0" applyNumberFormat="0" applyBorder="0" applyAlignment="0" applyProtection="0"/>
    <xf numFmtId="0" fontId="76" fillId="29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76" fillId="30" borderId="0" applyNumberFormat="0" applyBorder="0" applyAlignment="0" applyProtection="0"/>
    <xf numFmtId="0" fontId="5" fillId="16" borderId="0" applyNumberFormat="0" applyBorder="0" applyAlignment="0" applyProtection="0"/>
    <xf numFmtId="0" fontId="4" fillId="16" borderId="0" applyNumberFormat="0" applyBorder="0" applyAlignment="0" applyProtection="0"/>
    <xf numFmtId="0" fontId="76" fillId="31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76" fillId="32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76" fillId="33" borderId="0" applyNumberFormat="0" applyBorder="0" applyAlignment="0" applyProtection="0"/>
    <xf numFmtId="0" fontId="5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6" fillId="38" borderId="1" applyNumberFormat="0" applyAlignment="0" applyProtection="0"/>
    <xf numFmtId="0" fontId="7" fillId="39" borderId="2" applyNumberFormat="0" applyAlignment="0" applyProtection="0"/>
    <xf numFmtId="49" fontId="8" fillId="0" borderId="3">
      <alignment horizontal="center" vertical="center"/>
      <protection locked="0"/>
    </xf>
    <xf numFmtId="49" fontId="8" fillId="0" borderId="3">
      <alignment horizontal="center" vertical="center"/>
      <protection locked="0"/>
    </xf>
    <xf numFmtId="49" fontId="8" fillId="0" borderId="3">
      <alignment horizontal="center" vertical="center"/>
      <protection locked="0"/>
    </xf>
    <xf numFmtId="49" fontId="8" fillId="0" borderId="3">
      <alignment horizontal="center" vertical="center"/>
      <protection locked="0"/>
    </xf>
    <xf numFmtId="49" fontId="8" fillId="0" borderId="3">
      <alignment horizontal="center" vertical="center"/>
      <protection locked="0"/>
    </xf>
    <xf numFmtId="49" fontId="8" fillId="0" borderId="3">
      <alignment horizontal="center" vertical="center"/>
      <protection locked="0"/>
    </xf>
    <xf numFmtId="49" fontId="8" fillId="0" borderId="3">
      <alignment horizontal="center" vertical="center"/>
      <protection locked="0"/>
    </xf>
    <xf numFmtId="49" fontId="8" fillId="0" borderId="3">
      <alignment horizontal="center" vertical="center"/>
      <protection locked="0"/>
    </xf>
    <xf numFmtId="49" fontId="8" fillId="0" borderId="3">
      <alignment horizontal="center" vertical="center"/>
      <protection locked="0"/>
    </xf>
    <xf numFmtId="49" fontId="8" fillId="0" borderId="3">
      <alignment horizontal="center" vertical="center"/>
      <protection locked="0"/>
    </xf>
    <xf numFmtId="49" fontId="8" fillId="0" borderId="3">
      <alignment horizontal="center" vertical="center"/>
      <protection locked="0"/>
    </xf>
    <xf numFmtId="49" fontId="8" fillId="0" borderId="3">
      <alignment horizontal="center" vertical="center"/>
      <protection locked="0"/>
    </xf>
    <xf numFmtId="49" fontId="8" fillId="0" borderId="3">
      <alignment horizontal="center" vertical="center"/>
      <protection locked="0"/>
    </xf>
    <xf numFmtId="164" fontId="0" fillId="0" borderId="0" applyFill="0" applyBorder="0" applyAlignment="0" applyProtection="0"/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0" fontId="9" fillId="0" borderId="0" applyNumberFormat="0" applyFill="0" applyBorder="0" applyAlignment="0" applyProtection="0"/>
    <xf numFmtId="165" fontId="10" fillId="0" borderId="0" applyAlignment="0">
      <protection/>
    </xf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49" fontId="14" fillId="40" borderId="5">
      <alignment horizontal="left" vertical="center"/>
      <protection locked="0"/>
    </xf>
    <xf numFmtId="49" fontId="14" fillId="40" borderId="5">
      <alignment horizontal="left" vertical="center"/>
      <protection/>
    </xf>
    <xf numFmtId="4" fontId="14" fillId="40" borderId="5">
      <alignment horizontal="right" vertical="center"/>
      <protection locked="0"/>
    </xf>
    <xf numFmtId="4" fontId="14" fillId="40" borderId="5">
      <alignment horizontal="right" vertical="center"/>
      <protection/>
    </xf>
    <xf numFmtId="4" fontId="15" fillId="40" borderId="5">
      <alignment horizontal="right" vertical="center"/>
      <protection locked="0"/>
    </xf>
    <xf numFmtId="49" fontId="16" fillId="40" borderId="3">
      <alignment horizontal="left" vertical="center"/>
      <protection locked="0"/>
    </xf>
    <xf numFmtId="49" fontId="16" fillId="40" borderId="3">
      <alignment horizontal="left" vertical="center"/>
      <protection/>
    </xf>
    <xf numFmtId="49" fontId="17" fillId="40" borderId="3">
      <alignment horizontal="left" vertical="center"/>
      <protection locked="0"/>
    </xf>
    <xf numFmtId="49" fontId="17" fillId="40" borderId="3">
      <alignment horizontal="left" vertical="center"/>
      <protection/>
    </xf>
    <xf numFmtId="4" fontId="16" fillId="40" borderId="3">
      <alignment horizontal="right" vertical="center"/>
      <protection locked="0"/>
    </xf>
    <xf numFmtId="4" fontId="16" fillId="40" borderId="3">
      <alignment horizontal="right" vertical="center"/>
      <protection/>
    </xf>
    <xf numFmtId="4" fontId="18" fillId="40" borderId="3">
      <alignment horizontal="right" vertical="center"/>
      <protection locked="0"/>
    </xf>
    <xf numFmtId="49" fontId="8" fillId="40" borderId="3">
      <alignment horizontal="left" vertical="center"/>
      <protection locked="0"/>
    </xf>
    <xf numFmtId="49" fontId="8" fillId="40" borderId="3">
      <alignment horizontal="left" vertical="center"/>
      <protection locked="0"/>
    </xf>
    <xf numFmtId="49" fontId="8" fillId="40" borderId="3">
      <alignment horizontal="left" vertical="center"/>
      <protection/>
    </xf>
    <xf numFmtId="49" fontId="8" fillId="40" borderId="3">
      <alignment horizontal="left" vertical="center"/>
      <protection/>
    </xf>
    <xf numFmtId="49" fontId="15" fillId="40" borderId="3">
      <alignment horizontal="left" vertical="center"/>
      <protection locked="0"/>
    </xf>
    <xf numFmtId="49" fontId="15" fillId="40" borderId="3">
      <alignment horizontal="left" vertical="center"/>
      <protection/>
    </xf>
    <xf numFmtId="4" fontId="8" fillId="40" borderId="3">
      <alignment horizontal="right" vertical="center"/>
      <protection locked="0"/>
    </xf>
    <xf numFmtId="4" fontId="8" fillId="40" borderId="3">
      <alignment horizontal="right" vertical="center"/>
      <protection locked="0"/>
    </xf>
    <xf numFmtId="4" fontId="8" fillId="40" borderId="3">
      <alignment horizontal="right" vertical="center"/>
      <protection/>
    </xf>
    <xf numFmtId="4" fontId="8" fillId="40" borderId="3">
      <alignment horizontal="right" vertical="center"/>
      <protection/>
    </xf>
    <xf numFmtId="4" fontId="15" fillId="40" borderId="3">
      <alignment horizontal="right" vertical="center"/>
      <protection locked="0"/>
    </xf>
    <xf numFmtId="49" fontId="19" fillId="40" borderId="3">
      <alignment horizontal="left" vertical="center"/>
      <protection locked="0"/>
    </xf>
    <xf numFmtId="49" fontId="19" fillId="40" borderId="3">
      <alignment horizontal="left" vertical="center"/>
      <protection/>
    </xf>
    <xf numFmtId="49" fontId="20" fillId="40" borderId="3">
      <alignment horizontal="left" vertical="center"/>
      <protection locked="0"/>
    </xf>
    <xf numFmtId="49" fontId="20" fillId="40" borderId="3">
      <alignment horizontal="left" vertical="center"/>
      <protection/>
    </xf>
    <xf numFmtId="4" fontId="19" fillId="40" borderId="3">
      <alignment horizontal="right" vertical="center"/>
      <protection locked="0"/>
    </xf>
    <xf numFmtId="4" fontId="19" fillId="40" borderId="3">
      <alignment horizontal="right" vertical="center"/>
      <protection/>
    </xf>
    <xf numFmtId="4" fontId="21" fillId="40" borderId="3">
      <alignment horizontal="right" vertical="center"/>
      <protection locked="0"/>
    </xf>
    <xf numFmtId="49" fontId="22" fillId="0" borderId="3">
      <alignment horizontal="left" vertical="center"/>
      <protection locked="0"/>
    </xf>
    <xf numFmtId="49" fontId="22" fillId="0" borderId="3">
      <alignment horizontal="left" vertical="center"/>
      <protection/>
    </xf>
    <xf numFmtId="49" fontId="23" fillId="0" borderId="3">
      <alignment horizontal="left" vertical="center"/>
      <protection locked="0"/>
    </xf>
    <xf numFmtId="49" fontId="23" fillId="0" borderId="3">
      <alignment horizontal="left" vertical="center"/>
      <protection/>
    </xf>
    <xf numFmtId="4" fontId="22" fillId="0" borderId="3">
      <alignment horizontal="right" vertical="center"/>
      <protection locked="0"/>
    </xf>
    <xf numFmtId="4" fontId="22" fillId="0" borderId="3">
      <alignment horizontal="right" vertical="center"/>
      <protection/>
    </xf>
    <xf numFmtId="4" fontId="23" fillId="0" borderId="3">
      <alignment horizontal="right" vertical="center"/>
      <protection locked="0"/>
    </xf>
    <xf numFmtId="49" fontId="24" fillId="0" borderId="3">
      <alignment horizontal="left" vertical="center"/>
      <protection locked="0"/>
    </xf>
    <xf numFmtId="49" fontId="24" fillId="0" borderId="3">
      <alignment horizontal="left" vertical="center"/>
      <protection/>
    </xf>
    <xf numFmtId="49" fontId="25" fillId="0" borderId="3">
      <alignment horizontal="left" vertical="center"/>
      <protection locked="0"/>
    </xf>
    <xf numFmtId="49" fontId="25" fillId="0" borderId="3">
      <alignment horizontal="left" vertical="center"/>
      <protection/>
    </xf>
    <xf numFmtId="4" fontId="24" fillId="0" borderId="3">
      <alignment horizontal="right" vertical="center"/>
      <protection locked="0"/>
    </xf>
    <xf numFmtId="4" fontId="24" fillId="0" borderId="3">
      <alignment horizontal="right" vertical="center"/>
      <protection/>
    </xf>
    <xf numFmtId="49" fontId="22" fillId="0" borderId="3">
      <alignment horizontal="left" vertical="center"/>
      <protection locked="0"/>
    </xf>
    <xf numFmtId="49" fontId="23" fillId="0" borderId="3">
      <alignment horizontal="left" vertical="center"/>
      <protection locked="0"/>
    </xf>
    <xf numFmtId="4" fontId="22" fillId="0" borderId="3">
      <alignment horizontal="right" vertical="center"/>
      <protection locked="0"/>
    </xf>
    <xf numFmtId="0" fontId="26" fillId="0" borderId="6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Alignment="0">
      <protection locked="0"/>
    </xf>
    <xf numFmtId="4" fontId="27" fillId="7" borderId="3">
      <alignment horizontal="right" vertical="center"/>
      <protection locked="0"/>
    </xf>
    <xf numFmtId="4" fontId="27" fillId="6" borderId="3">
      <alignment horizontal="right" vertical="center"/>
      <protection locked="0"/>
    </xf>
    <xf numFmtId="4" fontId="27" fillId="38" borderId="3">
      <alignment horizontal="right" vertical="center"/>
      <protection locked="0"/>
    </xf>
    <xf numFmtId="0" fontId="28" fillId="38" borderId="7" applyNumberFormat="0" applyAlignment="0" applyProtection="0"/>
    <xf numFmtId="49" fontId="8" fillId="0" borderId="3">
      <alignment horizontal="left" vertical="center" wrapText="1"/>
      <protection locked="0"/>
    </xf>
    <xf numFmtId="49" fontId="8" fillId="0" borderId="3">
      <alignment horizontal="left" vertical="center" wrapText="1"/>
      <protection locked="0"/>
    </xf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5" fillId="34" borderId="0" applyNumberFormat="0" applyBorder="0" applyAlignment="0" applyProtection="0"/>
    <xf numFmtId="0" fontId="4" fillId="34" borderId="0" applyNumberFormat="0" applyBorder="0" applyAlignment="0" applyProtection="0"/>
    <xf numFmtId="0" fontId="76" fillId="42" borderId="0" applyNumberFormat="0" applyBorder="0" applyAlignment="0" applyProtection="0"/>
    <xf numFmtId="0" fontId="5" fillId="35" borderId="0" applyNumberFormat="0" applyBorder="0" applyAlignment="0" applyProtection="0"/>
    <xf numFmtId="0" fontId="4" fillId="35" borderId="0" applyNumberFormat="0" applyBorder="0" applyAlignment="0" applyProtection="0"/>
    <xf numFmtId="0" fontId="76" fillId="43" borderId="0" applyNumberFormat="0" applyBorder="0" applyAlignment="0" applyProtection="0"/>
    <xf numFmtId="0" fontId="5" fillId="36" borderId="0" applyNumberFormat="0" applyBorder="0" applyAlignment="0" applyProtection="0"/>
    <xf numFmtId="0" fontId="4" fillId="36" borderId="0" applyNumberFormat="0" applyBorder="0" applyAlignment="0" applyProtection="0"/>
    <xf numFmtId="0" fontId="76" fillId="44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76" fillId="45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76" fillId="46" borderId="0" applyNumberFormat="0" applyBorder="0" applyAlignment="0" applyProtection="0"/>
    <xf numFmtId="0" fontId="5" fillId="37" borderId="0" applyNumberFormat="0" applyBorder="0" applyAlignment="0" applyProtection="0"/>
    <xf numFmtId="0" fontId="4" fillId="37" borderId="0" applyNumberFormat="0" applyBorder="0" applyAlignment="0" applyProtection="0"/>
    <xf numFmtId="0" fontId="77" fillId="47" borderId="9" applyNumberFormat="0" applyAlignment="0" applyProtection="0"/>
    <xf numFmtId="0" fontId="32" fillId="7" borderId="1" applyNumberFormat="0" applyAlignment="0" applyProtection="0"/>
    <xf numFmtId="0" fontId="13" fillId="7" borderId="1" applyNumberFormat="0" applyAlignment="0" applyProtection="0"/>
    <xf numFmtId="0" fontId="78" fillId="48" borderId="10" applyNumberFormat="0" applyAlignment="0" applyProtection="0"/>
    <xf numFmtId="0" fontId="33" fillId="38" borderId="7" applyNumberFormat="0" applyAlignment="0" applyProtection="0"/>
    <xf numFmtId="0" fontId="28" fillId="38" borderId="7" applyNumberFormat="0" applyAlignment="0" applyProtection="0"/>
    <xf numFmtId="0" fontId="79" fillId="48" borderId="9" applyNumberFormat="0" applyAlignment="0" applyProtection="0"/>
    <xf numFmtId="0" fontId="34" fillId="38" borderId="1" applyNumberFormat="0" applyAlignment="0" applyProtection="0"/>
    <xf numFmtId="0" fontId="6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0" fontId="35" fillId="4" borderId="0" applyNumberFormat="0" applyBorder="0" applyAlignment="0" applyProtection="0"/>
    <xf numFmtId="0" fontId="80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2" applyNumberFormat="0" applyFill="0" applyAlignment="0" applyProtection="0"/>
    <xf numFmtId="0" fontId="36" fillId="0" borderId="12" applyNumberFormat="0" applyFill="0" applyAlignment="0" applyProtection="0"/>
    <xf numFmtId="0" fontId="81" fillId="0" borderId="13" applyNumberFormat="0" applyFill="0" applyAlignment="0" applyProtection="0"/>
    <xf numFmtId="0" fontId="38" fillId="0" borderId="14" applyNumberFormat="0" applyFill="0" applyAlignment="0" applyProtection="0"/>
    <xf numFmtId="0" fontId="39" fillId="0" borderId="14" applyNumberFormat="0" applyFill="0" applyAlignment="0" applyProtection="0"/>
    <xf numFmtId="0" fontId="38" fillId="0" borderId="14" applyNumberFormat="0" applyFill="0" applyAlignment="0" applyProtection="0"/>
    <xf numFmtId="0" fontId="82" fillId="0" borderId="15" applyNumberFormat="0" applyFill="0" applyAlignment="0" applyProtection="0"/>
    <xf numFmtId="0" fontId="40" fillId="0" borderId="4" applyNumberFormat="0" applyFill="0" applyAlignment="0" applyProtection="0"/>
    <xf numFmtId="0" fontId="11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3" fillId="0" borderId="16" applyNumberFormat="0" applyFill="0" applyAlignment="0" applyProtection="0"/>
    <xf numFmtId="0" fontId="41" fillId="0" borderId="8" applyNumberFormat="0" applyFill="0" applyAlignment="0" applyProtection="0"/>
    <xf numFmtId="0" fontId="30" fillId="0" borderId="8" applyNumberFormat="0" applyFill="0" applyAlignment="0" applyProtection="0"/>
    <xf numFmtId="0" fontId="84" fillId="49" borderId="17" applyNumberFormat="0" applyAlignment="0" applyProtection="0"/>
    <xf numFmtId="0" fontId="42" fillId="39" borderId="2" applyNumberFormat="0" applyAlignment="0" applyProtection="0"/>
    <xf numFmtId="0" fontId="7" fillId="39" borderId="2" applyNumberFormat="0" applyAlignment="0" applyProtection="0"/>
    <xf numFmtId="0" fontId="8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86" fillId="51" borderId="0" applyNumberFormat="0" applyBorder="0" applyAlignment="0" applyProtection="0"/>
    <xf numFmtId="0" fontId="44" fillId="50" borderId="0" applyNumberFormat="0" applyBorder="0" applyAlignment="0" applyProtection="0"/>
    <xf numFmtId="0" fontId="4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87" fillId="52" borderId="0" applyNumberFormat="0" applyBorder="0" applyAlignment="0" applyProtection="0"/>
    <xf numFmtId="0" fontId="46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8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53" borderId="18" applyNumberFormat="0" applyFont="0" applyAlignment="0" applyProtection="0"/>
    <xf numFmtId="0" fontId="0" fillId="54" borderId="19" applyNumberFormat="0" applyAlignment="0" applyProtection="0"/>
    <xf numFmtId="0" fontId="0" fillId="54" borderId="19" applyNumberFormat="0" applyAlignment="0" applyProtection="0"/>
    <xf numFmtId="0" fontId="0" fillId="54" borderId="19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89" fillId="0" borderId="20" applyNumberFormat="0" applyFill="0" applyAlignment="0" applyProtection="0"/>
    <xf numFmtId="0" fontId="49" fillId="0" borderId="6" applyNumberFormat="0" applyFill="0" applyAlignment="0" applyProtection="0"/>
    <xf numFmtId="0" fontId="26" fillId="0" borderId="6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3" fontId="0" fillId="0" borderId="0" applyFill="0" applyBorder="0" applyAlignment="0" applyProtection="0"/>
    <xf numFmtId="164" fontId="0" fillId="0" borderId="0" applyFill="0" applyBorder="0" applyAlignment="0" applyProtection="0"/>
    <xf numFmtId="0" fontId="91" fillId="55" borderId="0" applyNumberFormat="0" applyBorder="0" applyAlignment="0" applyProtection="0"/>
    <xf numFmtId="0" fontId="51" fillId="4" borderId="0" applyNumberFormat="0" applyBorder="0" applyAlignment="0" applyProtection="0"/>
    <xf numFmtId="0" fontId="35" fillId="4" borderId="0" applyNumberFormat="0" applyBorder="0" applyAlignment="0" applyProtection="0"/>
    <xf numFmtId="174" fontId="53" fillId="0" borderId="0" applyFill="0" applyBorder="0">
      <alignment horizontal="center" vertical="center" wrapText="1"/>
      <protection locked="0"/>
    </xf>
    <xf numFmtId="165" fontId="52" fillId="0" borderId="0">
      <alignment wrapText="1"/>
      <protection/>
    </xf>
    <xf numFmtId="165" fontId="10" fillId="0" borderId="0">
      <alignment wrapText="1"/>
      <protection/>
    </xf>
  </cellStyleXfs>
  <cellXfs count="367">
    <xf numFmtId="0" fontId="0" fillId="0" borderId="0" xfId="0" applyAlignment="1">
      <alignment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right" vertical="center"/>
    </xf>
    <xf numFmtId="0" fontId="5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56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wrapText="1"/>
    </xf>
    <xf numFmtId="0" fontId="54" fillId="0" borderId="0" xfId="0" applyFont="1" applyFill="1" applyAlignment="1">
      <alignment horizontal="center" vertical="center"/>
    </xf>
    <xf numFmtId="0" fontId="54" fillId="0" borderId="21" xfId="0" applyFont="1" applyFill="1" applyBorder="1" applyAlignment="1">
      <alignment vertical="center"/>
    </xf>
    <xf numFmtId="0" fontId="54" fillId="0" borderId="3" xfId="0" applyFont="1" applyFill="1" applyBorder="1" applyAlignment="1">
      <alignment horizontal="left" vertical="center"/>
    </xf>
    <xf numFmtId="0" fontId="54" fillId="0" borderId="3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vertical="center" wrapText="1"/>
    </xf>
    <xf numFmtId="0" fontId="54" fillId="0" borderId="3" xfId="0" applyFont="1" applyFill="1" applyBorder="1" applyAlignment="1">
      <alignment vertical="center"/>
    </xf>
    <xf numFmtId="0" fontId="54" fillId="0" borderId="22" xfId="0" applyFont="1" applyFill="1" applyBorder="1" applyAlignment="1">
      <alignment vertical="center"/>
    </xf>
    <xf numFmtId="0" fontId="54" fillId="0" borderId="22" xfId="0" applyFont="1" applyFill="1" applyBorder="1" applyAlignment="1">
      <alignment vertical="center" wrapText="1"/>
    </xf>
    <xf numFmtId="0" fontId="54" fillId="0" borderId="3" xfId="0" applyFont="1" applyFill="1" applyBorder="1" applyAlignment="1">
      <alignment vertical="center" wrapText="1"/>
    </xf>
    <xf numFmtId="0" fontId="54" fillId="0" borderId="23" xfId="0" applyFont="1" applyFill="1" applyBorder="1" applyAlignment="1">
      <alignment vertical="center" wrapText="1"/>
    </xf>
    <xf numFmtId="0" fontId="54" fillId="0" borderId="23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0" fontId="54" fillId="0" borderId="3" xfId="0" applyFont="1" applyFill="1" applyBorder="1" applyAlignment="1">
      <alignment horizontal="center" vertical="center" wrapText="1"/>
    </xf>
    <xf numFmtId="0" fontId="54" fillId="0" borderId="3" xfId="294" applyFont="1" applyFill="1" applyBorder="1" applyAlignment="1">
      <alignment horizontal="center" vertical="center"/>
      <protection/>
    </xf>
    <xf numFmtId="0" fontId="54" fillId="0" borderId="24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0" fontId="54" fillId="0" borderId="25" xfId="209" applyNumberFormat="1" applyFont="1" applyFill="1" applyBorder="1" applyAlignment="1">
      <alignment horizontal="left" vertical="center" wrapText="1"/>
      <protection locked="0"/>
    </xf>
    <xf numFmtId="0" fontId="54" fillId="0" borderId="25" xfId="0" applyFont="1" applyFill="1" applyBorder="1" applyAlignment="1">
      <alignment horizontal="center" vertical="center" wrapText="1"/>
    </xf>
    <xf numFmtId="175" fontId="54" fillId="40" borderId="3" xfId="0" applyNumberFormat="1" applyFont="1" applyFill="1" applyBorder="1" applyAlignment="1">
      <alignment horizontal="center" vertical="center" wrapText="1"/>
    </xf>
    <xf numFmtId="176" fontId="59" fillId="0" borderId="25" xfId="0" applyNumberFormat="1" applyFont="1" applyFill="1" applyBorder="1" applyAlignment="1">
      <alignment horizontal="center" vertical="center" wrapText="1"/>
    </xf>
    <xf numFmtId="175" fontId="54" fillId="0" borderId="25" xfId="0" applyNumberFormat="1" applyFont="1" applyFill="1" applyBorder="1" applyAlignment="1">
      <alignment horizontal="center" vertical="center" wrapText="1"/>
    </xf>
    <xf numFmtId="177" fontId="54" fillId="0" borderId="25" xfId="0" applyNumberFormat="1" applyFont="1" applyFill="1" applyBorder="1" applyAlignment="1">
      <alignment horizontal="right" vertical="center" wrapText="1"/>
    </xf>
    <xf numFmtId="0" fontId="54" fillId="0" borderId="3" xfId="209" applyNumberFormat="1" applyFont="1" applyFill="1" applyBorder="1" applyAlignment="1">
      <alignment horizontal="left" vertical="center" wrapText="1"/>
      <protection locked="0"/>
    </xf>
    <xf numFmtId="175" fontId="59" fillId="0" borderId="25" xfId="0" applyNumberFormat="1" applyFont="1" applyFill="1" applyBorder="1" applyAlignment="1">
      <alignment horizontal="center" vertical="center" wrapText="1"/>
    </xf>
    <xf numFmtId="175" fontId="54" fillId="0" borderId="3" xfId="0" applyNumberFormat="1" applyFont="1" applyFill="1" applyBorder="1" applyAlignment="1">
      <alignment horizontal="center" vertical="center" wrapText="1"/>
    </xf>
    <xf numFmtId="0" fontId="55" fillId="0" borderId="3" xfId="209" applyNumberFormat="1" applyFont="1" applyFill="1" applyBorder="1" applyAlignment="1">
      <alignment horizontal="left" vertical="center" wrapText="1"/>
      <protection locked="0"/>
    </xf>
    <xf numFmtId="175" fontId="55" fillId="6" borderId="3" xfId="0" applyNumberFormat="1" applyFont="1" applyFill="1" applyBorder="1" applyAlignment="1">
      <alignment horizontal="center" vertical="center" wrapText="1"/>
    </xf>
    <xf numFmtId="175" fontId="60" fillId="6" borderId="3" xfId="0" applyNumberFormat="1" applyFont="1" applyFill="1" applyBorder="1" applyAlignment="1">
      <alignment horizontal="center" vertical="center" wrapText="1"/>
    </xf>
    <xf numFmtId="175" fontId="55" fillId="0" borderId="3" xfId="0" applyNumberFormat="1" applyFont="1" applyFill="1" applyBorder="1" applyAlignment="1">
      <alignment horizontal="center" vertical="center" wrapText="1"/>
    </xf>
    <xf numFmtId="177" fontId="55" fillId="0" borderId="25" xfId="0" applyNumberFormat="1" applyFont="1" applyFill="1" applyBorder="1" applyAlignment="1">
      <alignment horizontal="right" vertical="center" wrapText="1"/>
    </xf>
    <xf numFmtId="0" fontId="54" fillId="0" borderId="3" xfId="0" applyFont="1" applyFill="1" applyBorder="1" applyAlignment="1">
      <alignment horizontal="left" vertical="center" wrapText="1"/>
    </xf>
    <xf numFmtId="167" fontId="54" fillId="0" borderId="25" xfId="0" applyNumberFormat="1" applyFont="1" applyFill="1" applyBorder="1" applyAlignment="1">
      <alignment horizontal="center" vertical="center" wrapText="1"/>
    </xf>
    <xf numFmtId="167" fontId="54" fillId="0" borderId="3" xfId="0" applyNumberFormat="1" applyFont="1" applyFill="1" applyBorder="1" applyAlignment="1">
      <alignment horizontal="center" vertical="center" wrapText="1"/>
    </xf>
    <xf numFmtId="175" fontId="59" fillId="40" borderId="3" xfId="0" applyNumberFormat="1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left" vertical="center" wrapText="1" shrinkToFit="1"/>
    </xf>
    <xf numFmtId="0" fontId="54" fillId="40" borderId="3" xfId="0" applyFont="1" applyFill="1" applyBorder="1" applyAlignment="1">
      <alignment horizontal="left" vertical="center" wrapText="1"/>
    </xf>
    <xf numFmtId="0" fontId="55" fillId="0" borderId="3" xfId="0" applyFont="1" applyFill="1" applyBorder="1" applyAlignment="1">
      <alignment horizontal="left" vertical="center" wrapText="1"/>
    </xf>
    <xf numFmtId="0" fontId="55" fillId="0" borderId="3" xfId="0" applyFont="1" applyFill="1" applyBorder="1" applyAlignment="1" applyProtection="1">
      <alignment horizontal="left" vertical="center" wrapText="1"/>
      <protection locked="0"/>
    </xf>
    <xf numFmtId="167" fontId="55" fillId="0" borderId="3" xfId="0" applyNumberFormat="1" applyFont="1" applyFill="1" applyBorder="1" applyAlignment="1">
      <alignment horizontal="center" vertical="center" wrapText="1"/>
    </xf>
    <xf numFmtId="175" fontId="55" fillId="4" borderId="3" xfId="0" applyNumberFormat="1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178" fontId="55" fillId="6" borderId="3" xfId="0" applyNumberFormat="1" applyFont="1" applyFill="1" applyBorder="1" applyAlignment="1">
      <alignment horizontal="center" vertical="center" wrapText="1"/>
    </xf>
    <xf numFmtId="175" fontId="55" fillId="7" borderId="3" xfId="0" applyNumberFormat="1" applyFont="1" applyFill="1" applyBorder="1" applyAlignment="1">
      <alignment horizontal="center" vertical="center" wrapText="1"/>
    </xf>
    <xf numFmtId="175" fontId="60" fillId="7" borderId="3" xfId="0" applyNumberFormat="1" applyFont="1" applyFill="1" applyBorder="1" applyAlignment="1">
      <alignment horizontal="center" vertical="center" wrapText="1"/>
    </xf>
    <xf numFmtId="167" fontId="54" fillId="0" borderId="21" xfId="0" applyNumberFormat="1" applyFont="1" applyFill="1" applyBorder="1" applyAlignment="1">
      <alignment horizontal="center" vertical="center" wrapText="1"/>
    </xf>
    <xf numFmtId="176" fontId="59" fillId="0" borderId="23" xfId="0" applyNumberFormat="1" applyFont="1" applyFill="1" applyBorder="1" applyAlignment="1">
      <alignment horizontal="center" vertical="center" wrapText="1"/>
    </xf>
    <xf numFmtId="167" fontId="54" fillId="0" borderId="23" xfId="0" applyNumberFormat="1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/>
    </xf>
    <xf numFmtId="0" fontId="54" fillId="0" borderId="25" xfId="294" applyFont="1" applyFill="1" applyBorder="1" applyAlignment="1">
      <alignment horizontal="left" vertical="center" wrapText="1"/>
      <protection/>
    </xf>
    <xf numFmtId="0" fontId="54" fillId="0" borderId="25" xfId="0" applyFont="1" applyFill="1" applyBorder="1" applyAlignment="1">
      <alignment horizontal="center" vertical="center"/>
    </xf>
    <xf numFmtId="0" fontId="54" fillId="0" borderId="3" xfId="294" applyFont="1" applyFill="1" applyBorder="1" applyAlignment="1">
      <alignment horizontal="left" vertical="center" wrapText="1"/>
      <protection/>
    </xf>
    <xf numFmtId="167" fontId="54" fillId="50" borderId="25" xfId="0" applyNumberFormat="1" applyFont="1" applyFill="1" applyBorder="1" applyAlignment="1">
      <alignment horizontal="center" vertical="center" wrapText="1"/>
    </xf>
    <xf numFmtId="167" fontId="61" fillId="0" borderId="3" xfId="0" applyNumberFormat="1" applyFont="1" applyFill="1" applyBorder="1" applyAlignment="1">
      <alignment horizontal="center" vertical="center" wrapText="1"/>
    </xf>
    <xf numFmtId="175" fontId="54" fillId="6" borderId="3" xfId="0" applyNumberFormat="1" applyFont="1" applyFill="1" applyBorder="1" applyAlignment="1">
      <alignment horizontal="center" vertical="center" wrapText="1"/>
    </xf>
    <xf numFmtId="0" fontId="55" fillId="0" borderId="3" xfId="294" applyFont="1" applyFill="1" applyBorder="1" applyAlignment="1">
      <alignment horizontal="left" vertical="center" wrapText="1"/>
      <protection/>
    </xf>
    <xf numFmtId="175" fontId="55" fillId="0" borderId="25" xfId="0" applyNumberFormat="1" applyFont="1" applyFill="1" applyBorder="1" applyAlignment="1">
      <alignment horizontal="center" vertical="center" wrapText="1"/>
    </xf>
    <xf numFmtId="179" fontId="55" fillId="0" borderId="25" xfId="0" applyNumberFormat="1" applyFont="1" applyFill="1" applyBorder="1" applyAlignment="1">
      <alignment horizontal="center" vertical="center" wrapText="1"/>
    </xf>
    <xf numFmtId="179" fontId="55" fillId="0" borderId="3" xfId="0" applyNumberFormat="1" applyFont="1" applyFill="1" applyBorder="1" applyAlignment="1">
      <alignment horizontal="center" vertical="center" wrapText="1"/>
    </xf>
    <xf numFmtId="179" fontId="55" fillId="0" borderId="25" xfId="0" applyNumberFormat="1" applyFont="1" applyFill="1" applyBorder="1" applyAlignment="1">
      <alignment horizontal="right" vertical="center" wrapText="1"/>
    </xf>
    <xf numFmtId="0" fontId="54" fillId="0" borderId="3" xfId="0" applyFont="1" applyFill="1" applyBorder="1" applyAlignment="1" applyProtection="1">
      <alignment horizontal="left" vertical="center" wrapText="1"/>
      <protection locked="0"/>
    </xf>
    <xf numFmtId="175" fontId="54" fillId="0" borderId="25" xfId="0" applyNumberFormat="1" applyFont="1" applyFill="1" applyBorder="1" applyAlignment="1">
      <alignment horizontal="right" vertical="center" wrapText="1"/>
    </xf>
    <xf numFmtId="0" fontId="55" fillId="0" borderId="25" xfId="0" applyFont="1" applyFill="1" applyBorder="1" applyAlignment="1" applyProtection="1">
      <alignment horizontal="left" vertical="center" wrapText="1"/>
      <protection locked="0"/>
    </xf>
    <xf numFmtId="175" fontId="59" fillId="0" borderId="3" xfId="0" applyNumberFormat="1" applyFont="1" applyFill="1" applyBorder="1" applyAlignment="1">
      <alignment horizontal="center" vertical="center" wrapText="1"/>
    </xf>
    <xf numFmtId="167" fontId="55" fillId="0" borderId="25" xfId="0" applyNumberFormat="1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/>
    </xf>
    <xf numFmtId="175" fontId="60" fillId="40" borderId="3" xfId="0" applyNumberFormat="1" applyFont="1" applyFill="1" applyBorder="1" applyAlignment="1">
      <alignment horizontal="center" vertical="center" wrapText="1"/>
    </xf>
    <xf numFmtId="0" fontId="55" fillId="0" borderId="24" xfId="0" applyFont="1" applyFill="1" applyBorder="1" applyAlignment="1" applyProtection="1">
      <alignment horizontal="left" vertical="center" wrapText="1"/>
      <protection locked="0"/>
    </xf>
    <xf numFmtId="0" fontId="54" fillId="0" borderId="25" xfId="0" applyNumberFormat="1" applyFont="1" applyFill="1" applyBorder="1" applyAlignment="1">
      <alignment horizontal="center" vertical="center"/>
    </xf>
    <xf numFmtId="175" fontId="55" fillId="6" borderId="25" xfId="0" applyNumberFormat="1" applyFont="1" applyFill="1" applyBorder="1" applyAlignment="1">
      <alignment horizontal="center" vertical="center" wrapText="1"/>
    </xf>
    <xf numFmtId="0" fontId="54" fillId="0" borderId="3" xfId="0" applyNumberFormat="1" applyFont="1" applyFill="1" applyBorder="1" applyAlignment="1">
      <alignment horizontal="center" vertical="center"/>
    </xf>
    <xf numFmtId="167" fontId="55" fillId="6" borderId="3" xfId="0" applyNumberFormat="1" applyFont="1" applyFill="1" applyBorder="1" applyAlignment="1">
      <alignment horizontal="center" vertical="center" wrapText="1"/>
    </xf>
    <xf numFmtId="167" fontId="54" fillId="3" borderId="25" xfId="0" applyNumberFormat="1" applyFont="1" applyFill="1" applyBorder="1" applyAlignment="1">
      <alignment horizontal="center" vertical="center" wrapText="1"/>
    </xf>
    <xf numFmtId="0" fontId="54" fillId="0" borderId="26" xfId="294" applyFont="1" applyFill="1" applyBorder="1" applyAlignment="1">
      <alignment horizontal="left" vertical="center" wrapText="1"/>
      <protection/>
    </xf>
    <xf numFmtId="0" fontId="54" fillId="0" borderId="26" xfId="0" applyNumberFormat="1" applyFont="1" applyFill="1" applyBorder="1" applyAlignment="1">
      <alignment horizontal="center" vertical="center"/>
    </xf>
    <xf numFmtId="167" fontId="54" fillId="3" borderId="26" xfId="0" applyNumberFormat="1" applyFont="1" applyFill="1" applyBorder="1" applyAlignment="1">
      <alignment horizontal="center" vertical="center" wrapText="1"/>
    </xf>
    <xf numFmtId="167" fontId="54" fillId="0" borderId="26" xfId="0" applyNumberFormat="1" applyFont="1" applyFill="1" applyBorder="1" applyAlignment="1">
      <alignment horizontal="center" vertical="center" wrapText="1"/>
    </xf>
    <xf numFmtId="177" fontId="54" fillId="0" borderId="26" xfId="0" applyNumberFormat="1" applyFont="1" applyFill="1" applyBorder="1" applyAlignment="1">
      <alignment horizontal="right" vertical="center" wrapText="1"/>
    </xf>
    <xf numFmtId="0" fontId="54" fillId="0" borderId="25" xfId="0" applyFont="1" applyFill="1" applyBorder="1" applyAlignment="1" applyProtection="1">
      <alignment horizontal="left" vertical="center" wrapText="1"/>
      <protection locked="0"/>
    </xf>
    <xf numFmtId="180" fontId="54" fillId="4" borderId="25" xfId="0" applyNumberFormat="1" applyFont="1" applyFill="1" applyBorder="1" applyAlignment="1">
      <alignment horizontal="center" vertical="center" wrapText="1"/>
    </xf>
    <xf numFmtId="175" fontId="54" fillId="4" borderId="25" xfId="0" applyNumberFormat="1" applyFont="1" applyFill="1" applyBorder="1" applyAlignment="1">
      <alignment horizontal="center" vertical="center" wrapText="1"/>
    </xf>
    <xf numFmtId="175" fontId="54" fillId="4" borderId="3" xfId="0" applyNumberFormat="1" applyFont="1" applyFill="1" applyBorder="1" applyAlignment="1">
      <alignment horizontal="center" vertical="center" wrapText="1"/>
    </xf>
    <xf numFmtId="180" fontId="54" fillId="4" borderId="3" xfId="0" applyNumberFormat="1" applyFont="1" applyFill="1" applyBorder="1" applyAlignment="1">
      <alignment horizontal="center" vertical="center" wrapText="1"/>
    </xf>
    <xf numFmtId="0" fontId="54" fillId="0" borderId="24" xfId="0" applyFont="1" applyFill="1" applyBorder="1" applyAlignment="1" applyProtection="1">
      <alignment horizontal="left" vertical="center" wrapText="1"/>
      <protection locked="0"/>
    </xf>
    <xf numFmtId="180" fontId="54" fillId="4" borderId="24" xfId="0" applyNumberFormat="1" applyFont="1" applyFill="1" applyBorder="1" applyAlignment="1">
      <alignment horizontal="center" vertical="center" wrapText="1"/>
    </xf>
    <xf numFmtId="0" fontId="54" fillId="0" borderId="26" xfId="0" applyFont="1" applyFill="1" applyBorder="1" applyAlignment="1" applyProtection="1">
      <alignment horizontal="left" vertical="center" wrapText="1"/>
      <protection locked="0"/>
    </xf>
    <xf numFmtId="0" fontId="54" fillId="0" borderId="26" xfId="0" applyFont="1" applyFill="1" applyBorder="1" applyAlignment="1">
      <alignment horizontal="center" vertical="center"/>
    </xf>
    <xf numFmtId="180" fontId="54" fillId="4" borderId="26" xfId="0" applyNumberFormat="1" applyFont="1" applyFill="1" applyBorder="1" applyAlignment="1">
      <alignment horizontal="center" vertical="center" wrapText="1"/>
    </xf>
    <xf numFmtId="177" fontId="54" fillId="0" borderId="3" xfId="0" applyNumberFormat="1" applyFont="1" applyFill="1" applyBorder="1" applyAlignment="1">
      <alignment horizontal="center" vertical="center" wrapText="1"/>
    </xf>
    <xf numFmtId="167" fontId="54" fillId="50" borderId="3" xfId="0" applyNumberFormat="1" applyFont="1" applyFill="1" applyBorder="1" applyAlignment="1">
      <alignment horizontal="center" vertical="center" wrapText="1"/>
    </xf>
    <xf numFmtId="167" fontId="55" fillId="3" borderId="25" xfId="0" applyNumberFormat="1" applyFont="1" applyFill="1" applyBorder="1" applyAlignment="1">
      <alignment horizontal="center" vertical="center" wrapText="1"/>
    </xf>
    <xf numFmtId="167" fontId="55" fillId="50" borderId="3" xfId="0" applyNumberFormat="1" applyFont="1" applyFill="1" applyBorder="1" applyAlignment="1">
      <alignment horizontal="center" vertical="center" wrapText="1"/>
    </xf>
    <xf numFmtId="49" fontId="54" fillId="0" borderId="25" xfId="0" applyNumberFormat="1" applyFont="1" applyFill="1" applyBorder="1" applyAlignment="1">
      <alignment horizontal="center" vertical="center"/>
    </xf>
    <xf numFmtId="167" fontId="55" fillId="6" borderId="25" xfId="0" applyNumberFormat="1" applyFont="1" applyFill="1" applyBorder="1" applyAlignment="1">
      <alignment horizontal="center" vertical="center" wrapText="1"/>
    </xf>
    <xf numFmtId="49" fontId="54" fillId="0" borderId="3" xfId="0" applyNumberFormat="1" applyFont="1" applyFill="1" applyBorder="1" applyAlignment="1">
      <alignment horizontal="center" vertical="center"/>
    </xf>
    <xf numFmtId="167" fontId="54" fillId="3" borderId="3" xfId="0" applyNumberFormat="1" applyFont="1" applyFill="1" applyBorder="1" applyAlignment="1">
      <alignment horizontal="center" vertical="center" wrapText="1"/>
    </xf>
    <xf numFmtId="49" fontId="54" fillId="0" borderId="24" xfId="0" applyNumberFormat="1" applyFont="1" applyFill="1" applyBorder="1" applyAlignment="1">
      <alignment horizontal="center" vertical="center"/>
    </xf>
    <xf numFmtId="180" fontId="55" fillId="0" borderId="3" xfId="0" applyNumberFormat="1" applyFont="1" applyFill="1" applyBorder="1" applyAlignment="1">
      <alignment horizontal="center" vertical="center" wrapText="1"/>
    </xf>
    <xf numFmtId="180" fontId="54" fillId="0" borderId="3" xfId="0" applyNumberFormat="1" applyFont="1" applyFill="1" applyBorder="1" applyAlignment="1">
      <alignment horizontal="center" vertical="center" wrapText="1"/>
    </xf>
    <xf numFmtId="180" fontId="54" fillId="0" borderId="25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center" vertical="center"/>
    </xf>
    <xf numFmtId="167" fontId="54" fillId="0" borderId="0" xfId="0" applyNumberFormat="1" applyFont="1" applyFill="1" applyBorder="1" applyAlignment="1">
      <alignment horizontal="center" vertical="center" wrapText="1"/>
    </xf>
    <xf numFmtId="167" fontId="61" fillId="0" borderId="0" xfId="0" applyNumberFormat="1" applyFont="1" applyFill="1" applyBorder="1" applyAlignment="1">
      <alignment horizontal="center" vertical="center" wrapText="1"/>
    </xf>
    <xf numFmtId="177" fontId="61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 wrapText="1"/>
    </xf>
    <xf numFmtId="177" fontId="54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6" fillId="0" borderId="0" xfId="0" applyFont="1" applyFill="1" applyBorder="1" applyAlignment="1" applyProtection="1">
      <alignment horizontal="left" vertical="center"/>
      <protection locked="0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55" fillId="0" borderId="0" xfId="0" applyFont="1" applyFill="1" applyBorder="1" applyAlignment="1" applyProtection="1">
      <alignment horizontal="left" vertical="center"/>
      <protection locked="0"/>
    </xf>
    <xf numFmtId="0" fontId="54" fillId="0" borderId="0" xfId="0" applyFont="1" applyFill="1" applyBorder="1" applyAlignment="1">
      <alignment vertical="center" wrapText="1"/>
    </xf>
    <xf numFmtId="0" fontId="54" fillId="4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0" fontId="54" fillId="40" borderId="0" xfId="0" applyFont="1" applyFill="1" applyBorder="1" applyAlignment="1">
      <alignment horizontal="center" vertical="center" wrapText="1"/>
    </xf>
    <xf numFmtId="0" fontId="54" fillId="40" borderId="3" xfId="0" applyFont="1" applyFill="1" applyBorder="1" applyAlignment="1">
      <alignment horizontal="center" vertical="center" wrapText="1"/>
    </xf>
    <xf numFmtId="0" fontId="54" fillId="40" borderId="3" xfId="0" applyFont="1" applyFill="1" applyBorder="1" applyAlignment="1">
      <alignment horizontal="center" vertical="center"/>
    </xf>
    <xf numFmtId="181" fontId="54" fillId="0" borderId="3" xfId="346" applyNumberFormat="1" applyFont="1" applyFill="1" applyBorder="1" applyAlignment="1" applyProtection="1">
      <alignment horizontal="right" vertical="center" wrapText="1"/>
      <protection/>
    </xf>
    <xf numFmtId="175" fontId="63" fillId="40" borderId="3" xfId="0" applyNumberFormat="1" applyFont="1" applyFill="1" applyBorder="1" applyAlignment="1">
      <alignment horizontal="center" vertical="center" wrapText="1"/>
    </xf>
    <xf numFmtId="167" fontId="54" fillId="40" borderId="3" xfId="0" applyNumberFormat="1" applyFont="1" applyFill="1" applyBorder="1" applyAlignment="1">
      <alignment horizontal="center" vertical="center" wrapText="1"/>
    </xf>
    <xf numFmtId="175" fontId="54" fillId="40" borderId="3" xfId="346" applyNumberFormat="1" applyFont="1" applyFill="1" applyBorder="1" applyAlignment="1" applyProtection="1">
      <alignment horizontal="right" vertical="center" wrapText="1"/>
      <protection/>
    </xf>
    <xf numFmtId="182" fontId="54" fillId="0" borderId="0" xfId="0" applyNumberFormat="1" applyFont="1" applyFill="1" applyAlignment="1">
      <alignment vertical="center"/>
    </xf>
    <xf numFmtId="175" fontId="54" fillId="0" borderId="3" xfId="346" applyNumberFormat="1" applyFont="1" applyFill="1" applyBorder="1" applyAlignment="1" applyProtection="1">
      <alignment horizontal="right" vertical="center" wrapText="1"/>
      <protection/>
    </xf>
    <xf numFmtId="178" fontId="54" fillId="40" borderId="3" xfId="0" applyNumberFormat="1" applyFont="1" applyFill="1" applyBorder="1" applyAlignment="1">
      <alignment horizontal="center" vertical="center" wrapText="1"/>
    </xf>
    <xf numFmtId="181" fontId="54" fillId="40" borderId="3" xfId="346" applyNumberFormat="1" applyFont="1" applyFill="1" applyBorder="1" applyAlignment="1" applyProtection="1">
      <alignment horizontal="right" vertical="center" wrapText="1"/>
      <protection/>
    </xf>
    <xf numFmtId="0" fontId="55" fillId="40" borderId="3" xfId="0" applyFont="1" applyFill="1" applyBorder="1" applyAlignment="1">
      <alignment horizontal="left" vertical="center" wrapText="1"/>
    </xf>
    <xf numFmtId="0" fontId="55" fillId="40" borderId="3" xfId="0" applyFont="1" applyFill="1" applyBorder="1" applyAlignment="1">
      <alignment horizontal="center" vertical="center"/>
    </xf>
    <xf numFmtId="175" fontId="55" fillId="40" borderId="3" xfId="0" applyNumberFormat="1" applyFont="1" applyFill="1" applyBorder="1" applyAlignment="1">
      <alignment horizontal="center" vertical="center" wrapText="1"/>
    </xf>
    <xf numFmtId="183" fontId="55" fillId="40" borderId="3" xfId="346" applyNumberFormat="1" applyFont="1" applyFill="1" applyBorder="1" applyAlignment="1" applyProtection="1">
      <alignment horizontal="right" vertical="center" wrapText="1"/>
      <protection/>
    </xf>
    <xf numFmtId="182" fontId="54" fillId="0" borderId="0" xfId="0" applyNumberFormat="1" applyFont="1" applyFill="1" applyBorder="1" applyAlignment="1">
      <alignment vertical="center"/>
    </xf>
    <xf numFmtId="176" fontId="54" fillId="40" borderId="3" xfId="0" applyNumberFormat="1" applyFont="1" applyFill="1" applyBorder="1" applyAlignment="1">
      <alignment horizontal="center" vertical="center" wrapText="1"/>
    </xf>
    <xf numFmtId="184" fontId="54" fillId="0" borderId="0" xfId="0" applyNumberFormat="1" applyFont="1" applyFill="1" applyAlignment="1">
      <alignment vertical="center"/>
    </xf>
    <xf numFmtId="0" fontId="54" fillId="40" borderId="3" xfId="0" applyFont="1" applyFill="1" applyBorder="1" applyAlignment="1">
      <alignment horizontal="left" vertical="center" wrapText="1" shrinkToFit="1"/>
    </xf>
    <xf numFmtId="167" fontId="59" fillId="40" borderId="3" xfId="0" applyNumberFormat="1" applyFont="1" applyFill="1" applyBorder="1" applyAlignment="1">
      <alignment horizontal="center" vertical="center" wrapText="1"/>
    </xf>
    <xf numFmtId="181" fontId="55" fillId="40" borderId="3" xfId="346" applyNumberFormat="1" applyFont="1" applyFill="1" applyBorder="1" applyAlignment="1" applyProtection="1">
      <alignment horizontal="right" vertical="center" wrapText="1"/>
      <protection/>
    </xf>
    <xf numFmtId="176" fontId="55" fillId="40" borderId="3" xfId="0" applyNumberFormat="1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left" vertical="center"/>
    </xf>
    <xf numFmtId="167" fontId="55" fillId="40" borderId="3" xfId="0" applyNumberFormat="1" applyFont="1" applyFill="1" applyBorder="1" applyAlignment="1">
      <alignment horizontal="center" vertical="center" wrapText="1"/>
    </xf>
    <xf numFmtId="0" fontId="54" fillId="40" borderId="3" xfId="0" applyFont="1" applyFill="1" applyBorder="1" applyAlignment="1">
      <alignment horizontal="center"/>
    </xf>
    <xf numFmtId="182" fontId="55" fillId="0" borderId="0" xfId="0" applyNumberFormat="1" applyFont="1" applyFill="1" applyBorder="1" applyAlignment="1">
      <alignment vertical="center"/>
    </xf>
    <xf numFmtId="0" fontId="55" fillId="40" borderId="3" xfId="0" applyFont="1" applyFill="1" applyBorder="1" applyAlignment="1">
      <alignment horizontal="center"/>
    </xf>
    <xf numFmtId="0" fontId="54" fillId="0" borderId="0" xfId="294" applyFont="1" applyFill="1" applyBorder="1" applyAlignment="1">
      <alignment vertical="center"/>
      <protection/>
    </xf>
    <xf numFmtId="0" fontId="54" fillId="0" borderId="0" xfId="294" applyFont="1" applyFill="1" applyBorder="1" applyAlignment="1">
      <alignment horizontal="center" vertical="center"/>
      <protection/>
    </xf>
    <xf numFmtId="0" fontId="54" fillId="40" borderId="0" xfId="294" applyFont="1" applyFill="1" applyBorder="1" applyAlignment="1">
      <alignment horizontal="center" vertical="center"/>
      <protection/>
    </xf>
    <xf numFmtId="0" fontId="63" fillId="0" borderId="0" xfId="294" applyFont="1" applyFill="1" applyBorder="1" applyAlignment="1">
      <alignment horizontal="center" vertical="center"/>
      <protection/>
    </xf>
    <xf numFmtId="0" fontId="55" fillId="0" borderId="0" xfId="294" applyFont="1" applyFill="1" applyBorder="1" applyAlignment="1">
      <alignment horizontal="center" vertical="center"/>
      <protection/>
    </xf>
    <xf numFmtId="0" fontId="54" fillId="0" borderId="3" xfId="294" applyFont="1" applyFill="1" applyBorder="1" applyAlignment="1">
      <alignment horizontal="center" vertical="center" wrapText="1"/>
      <protection/>
    </xf>
    <xf numFmtId="0" fontId="63" fillId="0" borderId="3" xfId="0" applyFont="1" applyFill="1" applyBorder="1" applyAlignment="1">
      <alignment horizontal="center" vertical="center" wrapText="1"/>
    </xf>
    <xf numFmtId="0" fontId="54" fillId="40" borderId="3" xfId="294" applyFont="1" applyFill="1" applyBorder="1" applyAlignment="1">
      <alignment horizontal="center" vertical="center"/>
      <protection/>
    </xf>
    <xf numFmtId="0" fontId="63" fillId="0" borderId="3" xfId="294" applyFont="1" applyFill="1" applyBorder="1" applyAlignment="1">
      <alignment horizontal="center" vertical="center" wrapText="1"/>
      <protection/>
    </xf>
    <xf numFmtId="167" fontId="63" fillId="0" borderId="3" xfId="0" applyNumberFormat="1" applyFont="1" applyFill="1" applyBorder="1" applyAlignment="1">
      <alignment horizontal="center" vertical="center" wrapText="1"/>
    </xf>
    <xf numFmtId="167" fontId="63" fillId="40" borderId="3" xfId="0" applyNumberFormat="1" applyFont="1" applyFill="1" applyBorder="1" applyAlignment="1">
      <alignment horizontal="center" vertical="center" wrapText="1"/>
    </xf>
    <xf numFmtId="0" fontId="55" fillId="0" borderId="0" xfId="294" applyFont="1" applyFill="1" applyBorder="1" applyAlignment="1">
      <alignment vertical="center"/>
      <protection/>
    </xf>
    <xf numFmtId="175" fontId="63" fillId="6" borderId="3" xfId="0" applyNumberFormat="1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center" vertical="center"/>
    </xf>
    <xf numFmtId="181" fontId="55" fillId="0" borderId="3" xfId="346" applyNumberFormat="1" applyFont="1" applyFill="1" applyBorder="1" applyAlignment="1" applyProtection="1">
      <alignment horizontal="right" vertical="center" wrapText="1"/>
      <protection/>
    </xf>
    <xf numFmtId="167" fontId="59" fillId="0" borderId="3" xfId="0" applyNumberFormat="1" applyFont="1" applyFill="1" applyBorder="1" applyAlignment="1">
      <alignment horizontal="center" vertical="center" wrapText="1"/>
    </xf>
    <xf numFmtId="175" fontId="59" fillId="0" borderId="3" xfId="0" applyNumberFormat="1" applyFont="1" applyFill="1" applyBorder="1" applyAlignment="1">
      <alignment vertical="center" wrapText="1"/>
    </xf>
    <xf numFmtId="167" fontId="59" fillId="0" borderId="3" xfId="0" applyNumberFormat="1" applyFont="1" applyFill="1" applyBorder="1" applyAlignment="1">
      <alignment vertical="center" wrapText="1"/>
    </xf>
    <xf numFmtId="179" fontId="59" fillId="0" borderId="3" xfId="0" applyNumberFormat="1" applyFont="1" applyFill="1" applyBorder="1" applyAlignment="1">
      <alignment vertical="center" wrapText="1"/>
    </xf>
    <xf numFmtId="0" fontId="55" fillId="0" borderId="3" xfId="294" applyFont="1" applyFill="1" applyBorder="1" applyAlignment="1">
      <alignment horizontal="center" vertical="center"/>
      <protection/>
    </xf>
    <xf numFmtId="0" fontId="54" fillId="40" borderId="3" xfId="294" applyFont="1" applyFill="1" applyBorder="1" applyAlignment="1">
      <alignment horizontal="left" vertical="center" wrapText="1"/>
      <protection/>
    </xf>
    <xf numFmtId="179" fontId="59" fillId="40" borderId="3" xfId="0" applyNumberFormat="1" applyFont="1" applyFill="1" applyBorder="1" applyAlignment="1">
      <alignment vertical="center" wrapText="1"/>
    </xf>
    <xf numFmtId="0" fontId="58" fillId="0" borderId="0" xfId="0" applyFont="1" applyFill="1" applyBorder="1" applyAlignment="1">
      <alignment horizontal="left" vertical="center" wrapText="1"/>
    </xf>
    <xf numFmtId="177" fontId="54" fillId="40" borderId="0" xfId="0" applyNumberFormat="1" applyFont="1" applyFill="1" applyBorder="1" applyAlignment="1">
      <alignment vertical="center" wrapText="1"/>
    </xf>
    <xf numFmtId="0" fontId="54" fillId="40" borderId="0" xfId="0" applyFont="1" applyFill="1" applyBorder="1" applyAlignment="1">
      <alignment vertical="center"/>
    </xf>
    <xf numFmtId="0" fontId="0" fillId="40" borderId="0" xfId="0" applyFont="1" applyFill="1" applyAlignment="1">
      <alignment horizontal="center" vertical="center"/>
    </xf>
    <xf numFmtId="0" fontId="54" fillId="0" borderId="0" xfId="294" applyFont="1" applyFill="1" applyBorder="1" applyAlignment="1">
      <alignment vertical="center" wrapText="1"/>
      <protection/>
    </xf>
    <xf numFmtId="0" fontId="54" fillId="40" borderId="0" xfId="0" applyFont="1" applyFill="1" applyAlignment="1">
      <alignment vertical="center"/>
    </xf>
    <xf numFmtId="0" fontId="54" fillId="40" borderId="0" xfId="0" applyFont="1" applyFill="1" applyBorder="1" applyAlignment="1">
      <alignment horizontal="right" vertical="center"/>
    </xf>
    <xf numFmtId="0" fontId="54" fillId="0" borderId="24" xfId="0" applyFont="1" applyFill="1" applyBorder="1" applyAlignment="1">
      <alignment horizontal="center" vertical="center" wrapText="1" shrinkToFit="1"/>
    </xf>
    <xf numFmtId="0" fontId="54" fillId="40" borderId="24" xfId="0" applyFont="1" applyFill="1" applyBorder="1" applyAlignment="1">
      <alignment horizontal="center" vertical="center" wrapText="1"/>
    </xf>
    <xf numFmtId="0" fontId="55" fillId="7" borderId="21" xfId="294" applyFont="1" applyFill="1" applyBorder="1" applyAlignment="1">
      <alignment horizontal="left" vertical="center" wrapText="1"/>
      <protection/>
    </xf>
    <xf numFmtId="0" fontId="55" fillId="0" borderId="23" xfId="294" applyFont="1" applyFill="1" applyBorder="1" applyAlignment="1">
      <alignment horizontal="left" vertical="center" wrapText="1"/>
      <protection/>
    </xf>
    <xf numFmtId="0" fontId="55" fillId="40" borderId="23" xfId="294" applyFont="1" applyFill="1" applyBorder="1" applyAlignment="1">
      <alignment horizontal="left" vertical="center" wrapText="1"/>
      <protection/>
    </xf>
    <xf numFmtId="0" fontId="55" fillId="0" borderId="22" xfId="294" applyFont="1" applyFill="1" applyBorder="1" applyAlignment="1">
      <alignment horizontal="left" vertical="center" wrapText="1"/>
      <protection/>
    </xf>
    <xf numFmtId="0" fontId="55" fillId="0" borderId="25" xfId="0" applyFont="1" applyFill="1" applyBorder="1" applyAlignment="1">
      <alignment horizontal="left" vertical="center" wrapText="1"/>
    </xf>
    <xf numFmtId="0" fontId="55" fillId="0" borderId="25" xfId="0" applyFont="1" applyFill="1" applyBorder="1" applyAlignment="1">
      <alignment horizontal="center" vertical="center"/>
    </xf>
    <xf numFmtId="0" fontId="64" fillId="0" borderId="0" xfId="294" applyFont="1" applyFill="1">
      <alignment/>
      <protection/>
    </xf>
    <xf numFmtId="175" fontId="60" fillId="0" borderId="3" xfId="0" applyNumberFormat="1" applyFont="1" applyFill="1" applyBorder="1" applyAlignment="1">
      <alignment horizontal="center" vertical="center" wrapText="1"/>
    </xf>
    <xf numFmtId="167" fontId="59" fillId="50" borderId="3" xfId="0" applyNumberFormat="1" applyFont="1" applyFill="1" applyBorder="1" applyAlignment="1">
      <alignment horizontal="center" vertical="center" wrapText="1"/>
    </xf>
    <xf numFmtId="175" fontId="54" fillId="50" borderId="3" xfId="0" applyNumberFormat="1" applyFont="1" applyFill="1" applyBorder="1" applyAlignment="1">
      <alignment horizontal="center" vertical="center" wrapText="1"/>
    </xf>
    <xf numFmtId="175" fontId="59" fillId="50" borderId="3" xfId="0" applyNumberFormat="1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left" vertical="center" wrapText="1"/>
    </xf>
    <xf numFmtId="0" fontId="55" fillId="0" borderId="24" xfId="0" applyFont="1" applyFill="1" applyBorder="1" applyAlignment="1">
      <alignment horizontal="center" vertical="center"/>
    </xf>
    <xf numFmtId="0" fontId="55" fillId="0" borderId="24" xfId="294" applyFont="1" applyFill="1" applyBorder="1" applyAlignment="1">
      <alignment horizontal="left" vertical="center" wrapText="1"/>
      <protection/>
    </xf>
    <xf numFmtId="0" fontId="55" fillId="7" borderId="3" xfId="0" applyFont="1" applyFill="1" applyBorder="1" applyAlignment="1">
      <alignment horizontal="left" vertical="center" wrapText="1"/>
    </xf>
    <xf numFmtId="179" fontId="65" fillId="40" borderId="19" xfId="334" applyNumberFormat="1" applyFont="1" applyFill="1" applyBorder="1" applyAlignment="1">
      <alignment horizontal="right" vertical="top" wrapText="1"/>
      <protection/>
    </xf>
    <xf numFmtId="175" fontId="59" fillId="6" borderId="3" xfId="0" applyNumberFormat="1" applyFont="1" applyFill="1" applyBorder="1" applyAlignment="1">
      <alignment horizontal="center" vertical="center" wrapText="1"/>
    </xf>
    <xf numFmtId="183" fontId="54" fillId="0" borderId="3" xfId="346" applyNumberFormat="1" applyFont="1" applyFill="1" applyBorder="1" applyAlignment="1" applyProtection="1">
      <alignment horizontal="right" vertical="center" wrapText="1"/>
      <protection/>
    </xf>
    <xf numFmtId="0" fontId="55" fillId="4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175" fontId="55" fillId="50" borderId="3" xfId="0" applyNumberFormat="1" applyFont="1" applyFill="1" applyBorder="1" applyAlignment="1">
      <alignment horizontal="center" vertical="center" wrapText="1"/>
    </xf>
    <xf numFmtId="175" fontId="60" fillId="50" borderId="3" xfId="0" applyNumberFormat="1" applyFont="1" applyFill="1" applyBorder="1" applyAlignment="1">
      <alignment horizontal="center" vertical="center" wrapText="1"/>
    </xf>
    <xf numFmtId="177" fontId="54" fillId="0" borderId="0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66" fillId="0" borderId="0" xfId="0" applyFont="1" applyFill="1" applyAlignment="1">
      <alignment/>
    </xf>
    <xf numFmtId="0" fontId="54" fillId="0" borderId="3" xfId="286" applyNumberFormat="1" applyFont="1" applyFill="1" applyBorder="1" applyAlignment="1">
      <alignment horizontal="center" vertical="center" wrapText="1"/>
      <protection/>
    </xf>
    <xf numFmtId="0" fontId="54" fillId="0" borderId="3" xfId="286" applyFont="1" applyFill="1" applyBorder="1" applyAlignment="1">
      <alignment horizontal="center" vertical="center"/>
      <protection/>
    </xf>
    <xf numFmtId="0" fontId="54" fillId="0" borderId="0" xfId="0" applyFont="1" applyFill="1" applyAlignment="1">
      <alignment/>
    </xf>
    <xf numFmtId="0" fontId="55" fillId="0" borderId="3" xfId="286" applyFont="1" applyFill="1" applyBorder="1" applyAlignment="1">
      <alignment horizontal="left" vertical="center"/>
      <protection/>
    </xf>
    <xf numFmtId="177" fontId="54" fillId="50" borderId="3" xfId="286" applyNumberFormat="1" applyFont="1" applyFill="1" applyBorder="1" applyAlignment="1">
      <alignment horizontal="center" vertical="center" wrapText="1"/>
      <protection/>
    </xf>
    <xf numFmtId="0" fontId="54" fillId="0" borderId="3" xfId="286" applyNumberFormat="1" applyFont="1" applyFill="1" applyBorder="1" applyAlignment="1">
      <alignment horizontal="left" vertical="center" wrapText="1"/>
      <protection/>
    </xf>
    <xf numFmtId="0" fontId="54" fillId="0" borderId="3" xfId="286" applyNumberFormat="1" applyFont="1" applyFill="1" applyBorder="1" applyAlignment="1">
      <alignment horizontal="left" vertical="top" wrapText="1"/>
      <protection/>
    </xf>
    <xf numFmtId="0" fontId="54" fillId="0" borderId="3" xfId="286" applyFont="1" applyFill="1" applyBorder="1" applyAlignment="1">
      <alignment horizontal="center" vertical="center" wrapText="1"/>
      <protection/>
    </xf>
    <xf numFmtId="177" fontId="54" fillId="0" borderId="3" xfId="286" applyNumberFormat="1" applyFont="1" applyFill="1" applyBorder="1" applyAlignment="1">
      <alignment horizontal="center" vertical="center" wrapText="1"/>
      <protection/>
    </xf>
    <xf numFmtId="49" fontId="54" fillId="0" borderId="3" xfId="286" applyNumberFormat="1" applyFont="1" applyFill="1" applyBorder="1" applyAlignment="1">
      <alignment horizontal="left" vertical="center" wrapText="1"/>
      <protection/>
    </xf>
    <xf numFmtId="0" fontId="67" fillId="0" borderId="0" xfId="0" applyFont="1" applyFill="1" applyAlignment="1">
      <alignment horizontal="center" vertical="center"/>
    </xf>
    <xf numFmtId="185" fontId="55" fillId="50" borderId="3" xfId="0" applyNumberFormat="1" applyFont="1" applyFill="1" applyBorder="1" applyAlignment="1">
      <alignment horizontal="center" vertical="center" wrapText="1"/>
    </xf>
    <xf numFmtId="185" fontId="55" fillId="0" borderId="3" xfId="0" applyNumberFormat="1" applyFont="1" applyFill="1" applyBorder="1" applyAlignment="1">
      <alignment horizontal="center" vertical="center" wrapText="1"/>
    </xf>
    <xf numFmtId="185" fontId="54" fillId="0" borderId="3" xfId="0" applyNumberFormat="1" applyFont="1" applyFill="1" applyBorder="1" applyAlignment="1">
      <alignment horizontal="center" vertical="center" wrapText="1"/>
    </xf>
    <xf numFmtId="187" fontId="55" fillId="50" borderId="3" xfId="0" applyNumberFormat="1" applyFont="1" applyFill="1" applyBorder="1" applyAlignment="1">
      <alignment horizontal="center" vertical="center" wrapText="1"/>
    </xf>
    <xf numFmtId="187" fontId="54" fillId="0" borderId="3" xfId="0" applyNumberFormat="1" applyFont="1" applyFill="1" applyBorder="1" applyAlignment="1">
      <alignment horizontal="center" vertical="center" wrapText="1"/>
    </xf>
    <xf numFmtId="186" fontId="54" fillId="50" borderId="3" xfId="0" applyNumberFormat="1" applyFont="1" applyFill="1" applyBorder="1" applyAlignment="1">
      <alignment horizontal="center" vertical="center" wrapText="1"/>
    </xf>
    <xf numFmtId="185" fontId="54" fillId="50" borderId="3" xfId="0" applyNumberFormat="1" applyFont="1" applyFill="1" applyBorder="1" applyAlignment="1">
      <alignment horizontal="center" vertical="center" wrapText="1"/>
    </xf>
    <xf numFmtId="3" fontId="54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wrapText="1" shrinkToFit="1"/>
    </xf>
    <xf numFmtId="0" fontId="54" fillId="0" borderId="21" xfId="0" applyFont="1" applyFill="1" applyBorder="1" applyAlignment="1">
      <alignment horizontal="center" vertical="center"/>
    </xf>
    <xf numFmtId="0" fontId="68" fillId="0" borderId="21" xfId="0" applyNumberFormat="1" applyFont="1" applyFill="1" applyBorder="1" applyAlignment="1">
      <alignment horizontal="center" vertical="center"/>
    </xf>
    <xf numFmtId="49" fontId="54" fillId="0" borderId="3" xfId="0" applyNumberFormat="1" applyFont="1" applyFill="1" applyBorder="1" applyAlignment="1">
      <alignment horizontal="left" vertical="center" wrapText="1"/>
    </xf>
    <xf numFmtId="0" fontId="68" fillId="0" borderId="0" xfId="0" applyFont="1" applyFill="1" applyAlignment="1">
      <alignment vertical="center"/>
    </xf>
    <xf numFmtId="186" fontId="54" fillId="0" borderId="3" xfId="0" applyNumberFormat="1" applyFont="1" applyFill="1" applyBorder="1" applyAlignment="1">
      <alignment horizontal="center" vertical="center" wrapText="1"/>
    </xf>
    <xf numFmtId="187" fontId="54" fillId="50" borderId="3" xfId="0" applyNumberFormat="1" applyFont="1" applyFill="1" applyBorder="1" applyAlignment="1">
      <alignment horizontal="center" vertical="center" wrapText="1"/>
    </xf>
    <xf numFmtId="181" fontId="54" fillId="0" borderId="3" xfId="0" applyNumberFormat="1" applyFont="1" applyFill="1" applyBorder="1" applyAlignment="1">
      <alignment horizontal="center" vertical="center"/>
    </xf>
    <xf numFmtId="168" fontId="54" fillId="0" borderId="3" xfId="0" applyNumberFormat="1" applyFont="1" applyFill="1" applyBorder="1" applyAlignment="1">
      <alignment horizontal="center" vertical="center" wrapText="1"/>
    </xf>
    <xf numFmtId="186" fontId="55" fillId="0" borderId="3" xfId="0" applyNumberFormat="1" applyFont="1" applyFill="1" applyBorder="1" applyAlignment="1">
      <alignment horizontal="center" vertical="center" wrapText="1"/>
    </xf>
    <xf numFmtId="187" fontId="55" fillId="0" borderId="3" xfId="0" applyNumberFormat="1" applyFont="1" applyFill="1" applyBorder="1" applyAlignment="1">
      <alignment horizontal="center" vertical="center" wrapText="1"/>
    </xf>
    <xf numFmtId="181" fontId="55" fillId="0" borderId="3" xfId="0" applyNumberFormat="1" applyFont="1" applyFill="1" applyBorder="1" applyAlignment="1">
      <alignment horizontal="center" vertical="center"/>
    </xf>
    <xf numFmtId="1" fontId="54" fillId="0" borderId="0" xfId="0" applyNumberFormat="1" applyFont="1" applyFill="1" applyBorder="1" applyAlignment="1">
      <alignment horizontal="center" vertical="center"/>
    </xf>
    <xf numFmtId="3" fontId="54" fillId="0" borderId="3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right" vertical="center"/>
    </xf>
    <xf numFmtId="177" fontId="54" fillId="0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/>
    </xf>
    <xf numFmtId="0" fontId="55" fillId="0" borderId="0" xfId="0" applyFont="1" applyFill="1" applyBorder="1" applyAlignment="1">
      <alignment horizontal="left" vertical="center" wrapText="1"/>
    </xf>
    <xf numFmtId="0" fontId="55" fillId="0" borderId="27" xfId="0" applyFont="1" applyFill="1" applyBorder="1" applyAlignment="1">
      <alignment horizontal="left" vertical="center" wrapText="1"/>
    </xf>
    <xf numFmtId="0" fontId="68" fillId="0" borderId="3" xfId="0" applyNumberFormat="1" applyFont="1" applyFill="1" applyBorder="1" applyAlignment="1">
      <alignment horizontal="center" vertical="center" wrapText="1" shrinkToFit="1"/>
    </xf>
    <xf numFmtId="0" fontId="68" fillId="0" borderId="3" xfId="0" applyFont="1" applyFill="1" applyBorder="1" applyAlignment="1">
      <alignment horizontal="center" vertical="center" wrapText="1" shrinkToFit="1"/>
    </xf>
    <xf numFmtId="3" fontId="54" fillId="0" borderId="28" xfId="0" applyNumberFormat="1" applyFont="1" applyFill="1" applyBorder="1" applyAlignment="1">
      <alignment vertical="center" wrapText="1"/>
    </xf>
    <xf numFmtId="181" fontId="55" fillId="0" borderId="0" xfId="0" applyNumberFormat="1" applyFont="1" applyFill="1" applyBorder="1" applyAlignment="1">
      <alignment horizontal="right" vertical="center" wrapText="1"/>
    </xf>
    <xf numFmtId="181" fontId="55" fillId="0" borderId="0" xfId="0" applyNumberFormat="1" applyFont="1" applyFill="1" applyBorder="1" applyAlignment="1">
      <alignment horizontal="center" vertical="center" wrapText="1"/>
    </xf>
    <xf numFmtId="177" fontId="55" fillId="0" borderId="0" xfId="0" applyNumberFormat="1" applyFont="1" applyFill="1" applyBorder="1" applyAlignment="1">
      <alignment horizontal="center" vertical="center" wrapText="1"/>
    </xf>
    <xf numFmtId="177" fontId="55" fillId="0" borderId="0" xfId="0" applyNumberFormat="1" applyFont="1" applyFill="1" applyBorder="1" applyAlignment="1">
      <alignment horizontal="center" vertical="center"/>
    </xf>
    <xf numFmtId="177" fontId="55" fillId="0" borderId="0" xfId="0" applyNumberFormat="1" applyFont="1" applyFill="1" applyBorder="1" applyAlignment="1">
      <alignment vertical="center"/>
    </xf>
    <xf numFmtId="3" fontId="68" fillId="0" borderId="3" xfId="0" applyNumberFormat="1" applyFont="1" applyFill="1" applyBorder="1" applyAlignment="1">
      <alignment horizontal="center" vertical="center" wrapText="1" shrinkToFit="1"/>
    </xf>
    <xf numFmtId="0" fontId="54" fillId="0" borderId="0" xfId="0" applyFont="1" applyFill="1" applyAlignment="1">
      <alignment horizontal="right" vertical="center"/>
    </xf>
    <xf numFmtId="0" fontId="54" fillId="0" borderId="27" xfId="0" applyFont="1" applyFill="1" applyBorder="1" applyAlignment="1">
      <alignment vertical="center"/>
    </xf>
    <xf numFmtId="0" fontId="54" fillId="0" borderId="27" xfId="0" applyFont="1" applyFill="1" applyBorder="1" applyAlignment="1">
      <alignment horizontal="center" vertical="center"/>
    </xf>
    <xf numFmtId="3" fontId="54" fillId="0" borderId="3" xfId="0" applyNumberFormat="1" applyFont="1" applyFill="1" applyBorder="1" applyAlignment="1">
      <alignment horizontal="center" vertical="center" wrapText="1" shrinkToFit="1"/>
    </xf>
    <xf numFmtId="0" fontId="54" fillId="0" borderId="3" xfId="0" applyNumberFormat="1" applyFont="1" applyFill="1" applyBorder="1" applyAlignment="1">
      <alignment horizontal="center" vertical="center" wrapText="1" shrinkToFit="1"/>
    </xf>
    <xf numFmtId="177" fontId="54" fillId="0" borderId="3" xfId="0" applyNumberFormat="1" applyFont="1" applyFill="1" applyBorder="1" applyAlignment="1">
      <alignment horizontal="right" vertical="center" wrapText="1"/>
    </xf>
    <xf numFmtId="177" fontId="55" fillId="0" borderId="3" xfId="0" applyNumberFormat="1" applyFont="1" applyFill="1" applyBorder="1" applyAlignment="1">
      <alignment horizontal="right" vertical="center" wrapText="1"/>
    </xf>
    <xf numFmtId="177" fontId="54" fillId="50" borderId="3" xfId="0" applyNumberFormat="1" applyFont="1" applyFill="1" applyBorder="1" applyAlignment="1">
      <alignment horizontal="center" vertical="center" wrapText="1"/>
    </xf>
    <xf numFmtId="181" fontId="55" fillId="0" borderId="0" xfId="0" applyNumberFormat="1" applyFont="1" applyFill="1" applyBorder="1" applyAlignment="1">
      <alignment horizontal="right" vertical="center"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 horizontal="center" vertical="center"/>
    </xf>
    <xf numFmtId="0" fontId="54" fillId="0" borderId="3" xfId="0" applyNumberFormat="1" applyFont="1" applyFill="1" applyBorder="1" applyAlignment="1">
      <alignment/>
    </xf>
    <xf numFmtId="0" fontId="54" fillId="0" borderId="0" xfId="0" applyFont="1" applyFill="1" applyBorder="1" applyAlignment="1">
      <alignment vertical="center" wrapText="1" shrinkToFit="1"/>
    </xf>
    <xf numFmtId="0" fontId="54" fillId="0" borderId="0" xfId="0" applyFont="1" applyFill="1" applyAlignment="1">
      <alignment vertical="center" wrapText="1" shrinkToFit="1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5" fillId="0" borderId="0" xfId="0" applyFont="1" applyFill="1" applyAlignment="1">
      <alignment horizontal="right" vertical="center"/>
    </xf>
    <xf numFmtId="0" fontId="57" fillId="0" borderId="0" xfId="0" applyFont="1" applyFill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/>
    </xf>
    <xf numFmtId="0" fontId="54" fillId="0" borderId="23" xfId="0" applyFont="1" applyFill="1" applyBorder="1" applyAlignment="1">
      <alignment horizontal="left" vertical="center" wrapText="1"/>
    </xf>
    <xf numFmtId="0" fontId="54" fillId="0" borderId="22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 wrapText="1"/>
    </xf>
    <xf numFmtId="0" fontId="54" fillId="0" borderId="3" xfId="294" applyFont="1" applyFill="1" applyBorder="1" applyAlignment="1">
      <alignment horizontal="center" vertical="center"/>
      <protection/>
    </xf>
    <xf numFmtId="0" fontId="55" fillId="0" borderId="29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left" vertical="center" wrapText="1"/>
    </xf>
    <xf numFmtId="0" fontId="55" fillId="0" borderId="3" xfId="0" applyFont="1" applyFill="1" applyBorder="1" applyAlignment="1">
      <alignment horizontal="left" vertical="center" wrapText="1"/>
    </xf>
    <xf numFmtId="0" fontId="55" fillId="0" borderId="29" xfId="0" applyFont="1" applyFill="1" applyBorder="1" applyAlignment="1" applyProtection="1">
      <alignment horizontal="center" vertical="center" wrapText="1"/>
      <protection locked="0"/>
    </xf>
    <xf numFmtId="0" fontId="55" fillId="0" borderId="31" xfId="286" applyNumberFormat="1" applyFont="1" applyFill="1" applyBorder="1" applyAlignment="1">
      <alignment horizontal="center" vertical="center" wrapText="1"/>
      <protection/>
    </xf>
    <xf numFmtId="177" fontId="54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left" vertical="center"/>
    </xf>
    <xf numFmtId="0" fontId="55" fillId="0" borderId="21" xfId="0" applyFont="1" applyFill="1" applyBorder="1" applyAlignment="1">
      <alignment horizontal="left" vertical="center" wrapText="1"/>
    </xf>
    <xf numFmtId="177" fontId="54" fillId="0" borderId="28" xfId="0" applyNumberFormat="1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vertical="center"/>
    </xf>
    <xf numFmtId="0" fontId="55" fillId="0" borderId="0" xfId="294" applyFont="1" applyFill="1" applyBorder="1" applyAlignment="1">
      <alignment horizontal="center" vertical="center"/>
      <protection/>
    </xf>
    <xf numFmtId="0" fontId="54" fillId="0" borderId="3" xfId="294" applyFont="1" applyFill="1" applyBorder="1" applyAlignment="1">
      <alignment horizontal="center" vertical="center" wrapText="1"/>
      <protection/>
    </xf>
    <xf numFmtId="0" fontId="55" fillId="0" borderId="3" xfId="294" applyFont="1" applyFill="1" applyBorder="1" applyAlignment="1">
      <alignment horizontal="left" vertical="center" wrapText="1"/>
      <protection/>
    </xf>
    <xf numFmtId="177" fontId="54" fillId="0" borderId="0" xfId="0" applyNumberFormat="1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horizontal="center" vertical="center" wrapText="1" shrinkToFit="1"/>
    </xf>
    <xf numFmtId="0" fontId="55" fillId="0" borderId="0" xfId="286" applyNumberFormat="1" applyFont="1" applyFill="1" applyBorder="1" applyAlignment="1">
      <alignment horizontal="center" vertical="center" wrapText="1"/>
      <protection/>
    </xf>
    <xf numFmtId="0" fontId="54" fillId="0" borderId="3" xfId="286" applyNumberFormat="1" applyFont="1" applyFill="1" applyBorder="1" applyAlignment="1">
      <alignment horizontal="center" vertical="center" wrapText="1"/>
      <protection/>
    </xf>
    <xf numFmtId="0" fontId="68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4" fillId="0" borderId="22" xfId="0" applyFont="1" applyFill="1" applyBorder="1" applyAlignment="1">
      <alignment horizontal="center" vertical="center" wrapText="1"/>
    </xf>
    <xf numFmtId="185" fontId="55" fillId="50" borderId="3" xfId="0" applyNumberFormat="1" applyFont="1" applyFill="1" applyBorder="1" applyAlignment="1">
      <alignment horizontal="center" vertical="center" wrapText="1"/>
    </xf>
    <xf numFmtId="185" fontId="55" fillId="0" borderId="3" xfId="0" applyNumberFormat="1" applyFont="1" applyFill="1" applyBorder="1" applyAlignment="1">
      <alignment horizontal="center" vertical="center" wrapText="1"/>
    </xf>
    <xf numFmtId="186" fontId="55" fillId="0" borderId="3" xfId="346" applyNumberFormat="1" applyFont="1" applyFill="1" applyBorder="1" applyAlignment="1" applyProtection="1">
      <alignment horizontal="right" vertical="center" wrapText="1"/>
      <protection/>
    </xf>
    <xf numFmtId="0" fontId="54" fillId="0" borderId="3" xfId="0" applyFont="1" applyFill="1" applyBorder="1" applyAlignment="1">
      <alignment horizontal="left" vertical="center" wrapText="1"/>
    </xf>
    <xf numFmtId="185" fontId="54" fillId="0" borderId="3" xfId="0" applyNumberFormat="1" applyFont="1" applyFill="1" applyBorder="1" applyAlignment="1">
      <alignment horizontal="center" vertical="center" wrapText="1"/>
    </xf>
    <xf numFmtId="186" fontId="54" fillId="0" borderId="3" xfId="346" applyNumberFormat="1" applyFont="1" applyFill="1" applyBorder="1" applyAlignment="1" applyProtection="1">
      <alignment horizontal="right" vertical="center" wrapText="1"/>
      <protection/>
    </xf>
    <xf numFmtId="187" fontId="55" fillId="50" borderId="3" xfId="0" applyNumberFormat="1" applyFont="1" applyFill="1" applyBorder="1" applyAlignment="1">
      <alignment horizontal="center" vertical="center" wrapText="1"/>
    </xf>
    <xf numFmtId="187" fontId="54" fillId="0" borderId="3" xfId="0" applyNumberFormat="1" applyFont="1" applyFill="1" applyBorder="1" applyAlignment="1">
      <alignment horizontal="center" vertical="center" wrapText="1"/>
    </xf>
    <xf numFmtId="186" fontId="55" fillId="50" borderId="3" xfId="0" applyNumberFormat="1" applyFont="1" applyFill="1" applyBorder="1" applyAlignment="1">
      <alignment horizontal="center" vertical="center" wrapText="1"/>
    </xf>
    <xf numFmtId="186" fontId="54" fillId="50" borderId="3" xfId="0" applyNumberFormat="1" applyFont="1" applyFill="1" applyBorder="1" applyAlignment="1">
      <alignment horizontal="center" vertical="center" wrapText="1"/>
    </xf>
    <xf numFmtId="185" fontId="54" fillId="50" borderId="3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justify" vertical="center" wrapText="1" shrinkToFit="1"/>
    </xf>
    <xf numFmtId="0" fontId="54" fillId="0" borderId="21" xfId="0" applyFont="1" applyFill="1" applyBorder="1" applyAlignment="1">
      <alignment horizontal="center" vertical="center"/>
    </xf>
    <xf numFmtId="49" fontId="54" fillId="0" borderId="21" xfId="0" applyNumberFormat="1" applyFont="1" applyFill="1" applyBorder="1" applyAlignment="1">
      <alignment horizontal="center" vertical="center" wrapText="1"/>
    </xf>
    <xf numFmtId="49" fontId="54" fillId="0" borderId="3" xfId="0" applyNumberFormat="1" applyFont="1" applyFill="1" applyBorder="1" applyAlignment="1">
      <alignment horizontal="left" vertical="center" wrapText="1"/>
    </xf>
    <xf numFmtId="179" fontId="54" fillId="0" borderId="3" xfId="0" applyNumberFormat="1" applyFont="1" applyFill="1" applyBorder="1" applyAlignment="1">
      <alignment horizontal="center" vertical="center" wrapText="1"/>
    </xf>
    <xf numFmtId="177" fontId="54" fillId="0" borderId="3" xfId="0" applyNumberFormat="1" applyFont="1" applyFill="1" applyBorder="1" applyAlignment="1">
      <alignment horizontal="center" vertical="center" wrapText="1"/>
    </xf>
    <xf numFmtId="14" fontId="54" fillId="0" borderId="3" xfId="0" applyNumberFormat="1" applyFont="1" applyFill="1" applyBorder="1" applyAlignment="1">
      <alignment horizontal="center" vertical="center" wrapText="1"/>
    </xf>
    <xf numFmtId="3" fontId="54" fillId="0" borderId="3" xfId="0" applyNumberFormat="1" applyFont="1" applyFill="1" applyBorder="1" applyAlignment="1">
      <alignment horizontal="center" vertical="center" wrapText="1"/>
    </xf>
    <xf numFmtId="0" fontId="54" fillId="0" borderId="3" xfId="0" applyNumberFormat="1" applyFont="1" applyFill="1" applyBorder="1" applyAlignment="1">
      <alignment horizontal="center" vertical="center" wrapText="1"/>
    </xf>
    <xf numFmtId="49" fontId="54" fillId="0" borderId="3" xfId="0" applyNumberFormat="1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center" vertical="center"/>
    </xf>
    <xf numFmtId="0" fontId="55" fillId="0" borderId="3" xfId="0" applyNumberFormat="1" applyFont="1" applyFill="1" applyBorder="1" applyAlignment="1">
      <alignment horizontal="center" vertical="center" wrapText="1"/>
    </xf>
    <xf numFmtId="3" fontId="55" fillId="0" borderId="3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 wrapText="1"/>
    </xf>
    <xf numFmtId="0" fontId="68" fillId="0" borderId="3" xfId="0" applyFont="1" applyFill="1" applyBorder="1" applyAlignment="1">
      <alignment horizontal="center" vertical="center" wrapText="1" shrinkToFit="1"/>
    </xf>
    <xf numFmtId="0" fontId="68" fillId="0" borderId="21" xfId="0" applyFont="1" applyFill="1" applyBorder="1" applyAlignment="1">
      <alignment horizontal="center" vertical="center" wrapText="1"/>
    </xf>
    <xf numFmtId="0" fontId="68" fillId="0" borderId="3" xfId="0" applyFont="1" applyFill="1" applyBorder="1" applyAlignment="1">
      <alignment horizontal="center" vertical="center" wrapText="1"/>
    </xf>
    <xf numFmtId="0" fontId="68" fillId="0" borderId="3" xfId="0" applyFont="1" applyFill="1" applyBorder="1" applyAlignment="1">
      <alignment horizontal="center" vertical="center"/>
    </xf>
    <xf numFmtId="0" fontId="68" fillId="0" borderId="3" xfId="0" applyNumberFormat="1" applyFont="1" applyFill="1" applyBorder="1" applyAlignment="1">
      <alignment horizontal="center" vertical="center" wrapText="1" shrinkToFit="1"/>
    </xf>
    <xf numFmtId="0" fontId="68" fillId="0" borderId="21" xfId="0" applyNumberFormat="1" applyFont="1" applyFill="1" applyBorder="1" applyAlignment="1">
      <alignment horizontal="center" vertical="center" wrapText="1"/>
    </xf>
    <xf numFmtId="0" fontId="68" fillId="0" borderId="3" xfId="0" applyNumberFormat="1" applyFont="1" applyFill="1" applyBorder="1" applyAlignment="1">
      <alignment horizontal="center" vertical="center" wrapText="1"/>
    </xf>
    <xf numFmtId="185" fontId="59" fillId="0" borderId="3" xfId="0" applyNumberFormat="1" applyFont="1" applyFill="1" applyBorder="1" applyAlignment="1">
      <alignment horizontal="center" vertical="center" wrapText="1"/>
    </xf>
    <xf numFmtId="168" fontId="59" fillId="0" borderId="3" xfId="0" applyNumberFormat="1" applyFont="1" applyFill="1" applyBorder="1" applyAlignment="1">
      <alignment horizontal="center" vertical="center" wrapText="1"/>
    </xf>
    <xf numFmtId="186" fontId="59" fillId="0" borderId="3" xfId="0" applyNumberFormat="1" applyFont="1" applyFill="1" applyBorder="1" applyAlignment="1">
      <alignment horizontal="center" vertical="center" wrapText="1"/>
    </xf>
    <xf numFmtId="186" fontId="54" fillId="0" borderId="3" xfId="0" applyNumberFormat="1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left" vertical="center" wrapText="1" shrinkToFit="1"/>
    </xf>
    <xf numFmtId="186" fontId="55" fillId="0" borderId="3" xfId="0" applyNumberFormat="1" applyFont="1" applyFill="1" applyBorder="1" applyAlignment="1">
      <alignment horizontal="center" vertical="center" wrapText="1"/>
    </xf>
    <xf numFmtId="3" fontId="68" fillId="0" borderId="3" xfId="0" applyNumberFormat="1" applyFont="1" applyFill="1" applyBorder="1" applyAlignment="1">
      <alignment horizontal="center" vertical="center" wrapText="1" shrinkToFit="1"/>
    </xf>
    <xf numFmtId="49" fontId="68" fillId="0" borderId="3" xfId="0" applyNumberFormat="1" applyFont="1" applyFill="1" applyBorder="1" applyAlignment="1">
      <alignment horizontal="left" vertical="center" wrapText="1"/>
    </xf>
    <xf numFmtId="49" fontId="68" fillId="0" borderId="3" xfId="0" applyNumberFormat="1" applyFont="1" applyFill="1" applyBorder="1" applyAlignment="1">
      <alignment horizontal="center" vertical="center" wrapText="1"/>
    </xf>
    <xf numFmtId="0" fontId="66" fillId="0" borderId="27" xfId="0" applyFont="1" applyFill="1" applyBorder="1" applyAlignment="1">
      <alignment horizontal="right" vertical="center"/>
    </xf>
    <xf numFmtId="0" fontId="54" fillId="0" borderId="27" xfId="0" applyFont="1" applyFill="1" applyBorder="1" applyAlignment="1">
      <alignment horizontal="right" vertical="center"/>
    </xf>
    <xf numFmtId="2" fontId="54" fillId="0" borderId="3" xfId="0" applyNumberFormat="1" applyFont="1" applyFill="1" applyBorder="1" applyAlignment="1">
      <alignment horizontal="center" vertical="center" wrapText="1"/>
    </xf>
    <xf numFmtId="3" fontId="54" fillId="0" borderId="3" xfId="0" applyNumberFormat="1" applyFont="1" applyFill="1" applyBorder="1" applyAlignment="1">
      <alignment horizontal="center" vertical="center" wrapText="1" shrinkToFit="1"/>
    </xf>
    <xf numFmtId="0" fontId="54" fillId="0" borderId="3" xfId="0" applyNumberFormat="1" applyFont="1" applyFill="1" applyBorder="1" applyAlignment="1">
      <alignment horizontal="center" vertical="center" wrapText="1" shrinkToFit="1"/>
    </xf>
    <xf numFmtId="0" fontId="55" fillId="0" borderId="3" xfId="0" applyNumberFormat="1" applyFont="1" applyFill="1" applyBorder="1" applyAlignment="1">
      <alignment horizontal="left" vertical="center" wrapText="1" shrinkToFit="1"/>
    </xf>
    <xf numFmtId="0" fontId="54" fillId="0" borderId="3" xfId="0" applyNumberFormat="1" applyFont="1" applyFill="1" applyBorder="1" applyAlignment="1">
      <alignment horizontal="left" vertical="center" wrapText="1" shrinkToFit="1"/>
    </xf>
    <xf numFmtId="0" fontId="54" fillId="0" borderId="0" xfId="0" applyFont="1" applyFill="1" applyBorder="1" applyAlignment="1">
      <alignment horizontal="right" vertical="center"/>
    </xf>
    <xf numFmtId="0" fontId="54" fillId="0" borderId="3" xfId="0" applyNumberFormat="1" applyFont="1" applyFill="1" applyBorder="1" applyAlignment="1">
      <alignment horizontal="center"/>
    </xf>
    <xf numFmtId="3" fontId="54" fillId="0" borderId="3" xfId="0" applyNumberFormat="1" applyFont="1" applyFill="1" applyBorder="1" applyAlignment="1">
      <alignment horizontal="left" vertical="center" wrapText="1"/>
    </xf>
    <xf numFmtId="0" fontId="55" fillId="0" borderId="3" xfId="0" applyFont="1" applyFill="1" applyBorder="1" applyAlignment="1">
      <alignment horizontal="left"/>
    </xf>
    <xf numFmtId="3" fontId="55" fillId="0" borderId="3" xfId="0" applyNumberFormat="1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/>
    </xf>
    <xf numFmtId="181" fontId="55" fillId="0" borderId="0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center" wrapText="1"/>
    </xf>
  </cellXfs>
  <cellStyles count="400">
    <cellStyle name="Normal" xfId="0"/>
    <cellStyle name="_Fakt_2" xfId="15"/>
    <cellStyle name="_rozhufrovka 2009" xfId="16"/>
    <cellStyle name="_АТиСТ 5а МТР липень 2008" xfId="17"/>
    <cellStyle name="_ПРГК сводний_" xfId="18"/>
    <cellStyle name="_УТГ" xfId="19"/>
    <cellStyle name="_Феодосия 5а МТР липень 2008" xfId="20"/>
    <cellStyle name="_ХТГ довідка." xfId="21"/>
    <cellStyle name="_Шебелинка 5а МТР липень 2008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— акцент1" xfId="29"/>
    <cellStyle name="20% - Акцент1 2" xfId="30"/>
    <cellStyle name="20% - Акцент1 3" xfId="31"/>
    <cellStyle name="20% — акцент2" xfId="32"/>
    <cellStyle name="20% - Акцент2 2" xfId="33"/>
    <cellStyle name="20% - Акцент2 3" xfId="34"/>
    <cellStyle name="20% — акцент3" xfId="35"/>
    <cellStyle name="20% - Акцент3 2" xfId="36"/>
    <cellStyle name="20% - Акцент3 3" xfId="37"/>
    <cellStyle name="20% — акцент4" xfId="38"/>
    <cellStyle name="20% - Акцент4 2" xfId="39"/>
    <cellStyle name="20% - Акцент4 3" xfId="40"/>
    <cellStyle name="20% — акцент5" xfId="41"/>
    <cellStyle name="20% - Акцент5 2" xfId="42"/>
    <cellStyle name="20% - Акцент5 3" xfId="43"/>
    <cellStyle name="20% — акцент6" xfId="44"/>
    <cellStyle name="20% - Акцент6 2" xfId="45"/>
    <cellStyle name="20% - Акцент6 3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— акцент1" xfId="53"/>
    <cellStyle name="40% - Акцент1 2" xfId="54"/>
    <cellStyle name="40% - Акцент1 3" xfId="55"/>
    <cellStyle name="40% — акцент2" xfId="56"/>
    <cellStyle name="40% - Акцент2 2" xfId="57"/>
    <cellStyle name="40% - Акцент2 3" xfId="58"/>
    <cellStyle name="40% — акцент3" xfId="59"/>
    <cellStyle name="40% - Акцент3 2" xfId="60"/>
    <cellStyle name="40% - Акцент3 3" xfId="61"/>
    <cellStyle name="40% — акцент4" xfId="62"/>
    <cellStyle name="40% - Акцент4 2" xfId="63"/>
    <cellStyle name="40% - Акцент4 3" xfId="64"/>
    <cellStyle name="40% — акцент5" xfId="65"/>
    <cellStyle name="40% - Акцент5 2" xfId="66"/>
    <cellStyle name="40% - Акцент5 3" xfId="67"/>
    <cellStyle name="40% — акцент6" xfId="68"/>
    <cellStyle name="40% - Акцент6 2" xfId="69"/>
    <cellStyle name="40% - Акцент6 3" xfId="70"/>
    <cellStyle name="60% - Accent1" xfId="71"/>
    <cellStyle name="60% - Accent2" xfId="72"/>
    <cellStyle name="60% - Accent3" xfId="73"/>
    <cellStyle name="60% - Accent4" xfId="74"/>
    <cellStyle name="60% - Accent5" xfId="75"/>
    <cellStyle name="60% - Accent6" xfId="76"/>
    <cellStyle name="60% — акцент1" xfId="77"/>
    <cellStyle name="60% - Акцент1 2" xfId="78"/>
    <cellStyle name="60% - Акцент1 3" xfId="79"/>
    <cellStyle name="60% — акцент2" xfId="80"/>
    <cellStyle name="60% - Акцент2 2" xfId="81"/>
    <cellStyle name="60% - Акцент2 3" xfId="82"/>
    <cellStyle name="60% — акцент3" xfId="83"/>
    <cellStyle name="60% - Акцент3 2" xfId="84"/>
    <cellStyle name="60% - Акцент3 3" xfId="85"/>
    <cellStyle name="60% — акцент4" xfId="86"/>
    <cellStyle name="60% - Акцент4 2" xfId="87"/>
    <cellStyle name="60% - Акцент4 3" xfId="88"/>
    <cellStyle name="60% — акцент5" xfId="89"/>
    <cellStyle name="60% - Акцент5 2" xfId="90"/>
    <cellStyle name="60% - Акцент5 3" xfId="91"/>
    <cellStyle name="60% — акцент6" xfId="92"/>
    <cellStyle name="60% - Акцент6 2" xfId="93"/>
    <cellStyle name="60% - Акцент6 3" xfId="94"/>
    <cellStyle name="Accent1" xfId="95"/>
    <cellStyle name="Accent2" xfId="96"/>
    <cellStyle name="Accent3" xfId="97"/>
    <cellStyle name="Accent4" xfId="98"/>
    <cellStyle name="Accent5" xfId="99"/>
    <cellStyle name="Accent6" xfId="100"/>
    <cellStyle name="Calculation" xfId="101"/>
    <cellStyle name="Check Cell" xfId="102"/>
    <cellStyle name="Column-Header" xfId="103"/>
    <cellStyle name="Column-Header 2" xfId="104"/>
    <cellStyle name="Column-Header 3" xfId="105"/>
    <cellStyle name="Column-Header 4" xfId="106"/>
    <cellStyle name="Column-Header 5" xfId="107"/>
    <cellStyle name="Column-Header 6" xfId="108"/>
    <cellStyle name="Column-Header 7" xfId="109"/>
    <cellStyle name="Column-Header 7 2" xfId="110"/>
    <cellStyle name="Column-Header 8" xfId="111"/>
    <cellStyle name="Column-Header 8 2" xfId="112"/>
    <cellStyle name="Column-Header 9" xfId="113"/>
    <cellStyle name="Column-Header 9 2" xfId="114"/>
    <cellStyle name="Column-Header_Zvit rux-koshtiv 2010 Департамент " xfId="115"/>
    <cellStyle name="Comma_2005_03_15-Финансовый_БГ" xfId="116"/>
    <cellStyle name="Define-Column" xfId="117"/>
    <cellStyle name="Define-Column 10" xfId="118"/>
    <cellStyle name="Define-Column 2" xfId="119"/>
    <cellStyle name="Define-Column 3" xfId="120"/>
    <cellStyle name="Define-Column 4" xfId="121"/>
    <cellStyle name="Define-Column 5" xfId="122"/>
    <cellStyle name="Define-Column 6" xfId="123"/>
    <cellStyle name="Define-Column 7" xfId="124"/>
    <cellStyle name="Define-Column 7 2" xfId="125"/>
    <cellStyle name="Define-Column 7 3" xfId="126"/>
    <cellStyle name="Define-Column 8" xfId="127"/>
    <cellStyle name="Define-Column 8 2" xfId="128"/>
    <cellStyle name="Define-Column 8 3" xfId="129"/>
    <cellStyle name="Define-Column 9" xfId="130"/>
    <cellStyle name="Define-Column 9 2" xfId="131"/>
    <cellStyle name="Define-Column 9 3" xfId="132"/>
    <cellStyle name="Define-Column_Zvit rux-koshtiv 2010 Департамент " xfId="133"/>
    <cellStyle name="Explanatory Text" xfId="134"/>
    <cellStyle name="FS10" xfId="135"/>
    <cellStyle name="Heading 3" xfId="136"/>
    <cellStyle name="Heading 4" xfId="137"/>
    <cellStyle name="Hyperlink 2" xfId="138"/>
    <cellStyle name="Input" xfId="139"/>
    <cellStyle name="Level0" xfId="140"/>
    <cellStyle name="Level0 10" xfId="141"/>
    <cellStyle name="Level0 2" xfId="142"/>
    <cellStyle name="Level0 2 2" xfId="143"/>
    <cellStyle name="Level0 3" xfId="144"/>
    <cellStyle name="Level0 3 2" xfId="145"/>
    <cellStyle name="Level0 4" xfId="146"/>
    <cellStyle name="Level0 4 2" xfId="147"/>
    <cellStyle name="Level0 5" xfId="148"/>
    <cellStyle name="Level0 6" xfId="149"/>
    <cellStyle name="Level0 7" xfId="150"/>
    <cellStyle name="Level0 7 2" xfId="151"/>
    <cellStyle name="Level0 7 3" xfId="152"/>
    <cellStyle name="Level0 8" xfId="153"/>
    <cellStyle name="Level0 8 2" xfId="154"/>
    <cellStyle name="Level0 8 3" xfId="155"/>
    <cellStyle name="Level0 9" xfId="156"/>
    <cellStyle name="Level0 9 2" xfId="157"/>
    <cellStyle name="Level0 9 3" xfId="158"/>
    <cellStyle name="Level0_Zvit rux-koshtiv 2010 Департамент " xfId="159"/>
    <cellStyle name="Level1" xfId="160"/>
    <cellStyle name="Level1 2" xfId="161"/>
    <cellStyle name="Level1-Numbers" xfId="162"/>
    <cellStyle name="Level1-Numbers 2" xfId="163"/>
    <cellStyle name="Level1-Numbers-Hide" xfId="164"/>
    <cellStyle name="Level2" xfId="165"/>
    <cellStyle name="Level2 2" xfId="166"/>
    <cellStyle name="Level2-Hide" xfId="167"/>
    <cellStyle name="Level2-Hide 2" xfId="168"/>
    <cellStyle name="Level2-Numbers" xfId="169"/>
    <cellStyle name="Level2-Numbers 2" xfId="170"/>
    <cellStyle name="Level2-Numbers-Hide" xfId="171"/>
    <cellStyle name="Level3" xfId="172"/>
    <cellStyle name="Level3 2" xfId="173"/>
    <cellStyle name="Level3 3" xfId="174"/>
    <cellStyle name="Level3_План департамент_2010_1207" xfId="175"/>
    <cellStyle name="Level3-Hide" xfId="176"/>
    <cellStyle name="Level3-Hide 2" xfId="177"/>
    <cellStyle name="Level3-Numbers" xfId="178"/>
    <cellStyle name="Level3-Numbers 2" xfId="179"/>
    <cellStyle name="Level3-Numbers 3" xfId="180"/>
    <cellStyle name="Level3-Numbers_План департамент_2010_1207" xfId="181"/>
    <cellStyle name="Level3-Numbers-Hide" xfId="182"/>
    <cellStyle name="Level4" xfId="183"/>
    <cellStyle name="Level4 2" xfId="184"/>
    <cellStyle name="Level4-Hide" xfId="185"/>
    <cellStyle name="Level4-Hide 2" xfId="186"/>
    <cellStyle name="Level4-Numbers" xfId="187"/>
    <cellStyle name="Level4-Numbers 2" xfId="188"/>
    <cellStyle name="Level4-Numbers-Hide" xfId="189"/>
    <cellStyle name="Level5" xfId="190"/>
    <cellStyle name="Level5 2" xfId="191"/>
    <cellStyle name="Level5-Hide" xfId="192"/>
    <cellStyle name="Level5-Hide 2" xfId="193"/>
    <cellStyle name="Level5-Numbers" xfId="194"/>
    <cellStyle name="Level5-Numbers 2" xfId="195"/>
    <cellStyle name="Level5-Numbers-Hide" xfId="196"/>
    <cellStyle name="Level6" xfId="197"/>
    <cellStyle name="Level6 2" xfId="198"/>
    <cellStyle name="Level6-Hide" xfId="199"/>
    <cellStyle name="Level6-Hide 2" xfId="200"/>
    <cellStyle name="Level6-Numbers" xfId="201"/>
    <cellStyle name="Level6-Numbers 2" xfId="202"/>
    <cellStyle name="Level7" xfId="203"/>
    <cellStyle name="Level7-Hide" xfId="204"/>
    <cellStyle name="Level7-Numbers" xfId="205"/>
    <cellStyle name="Linked Cell" xfId="206"/>
    <cellStyle name="Normal 2" xfId="207"/>
    <cellStyle name="Normal_2005_03_15-Финансовый_БГ" xfId="208"/>
    <cellStyle name="Normal_GSE DCF_Model_31_07_09 final" xfId="209"/>
    <cellStyle name="Number-Cells" xfId="210"/>
    <cellStyle name="Number-Cells-Column2" xfId="211"/>
    <cellStyle name="Number-Cells-Column5" xfId="212"/>
    <cellStyle name="Output" xfId="213"/>
    <cellStyle name="Row-Header" xfId="214"/>
    <cellStyle name="Row-Header 2" xfId="215"/>
    <cellStyle name="Title" xfId="216"/>
    <cellStyle name="Total" xfId="217"/>
    <cellStyle name="Warning Text" xfId="218"/>
    <cellStyle name="Акцент1" xfId="219"/>
    <cellStyle name="Акцент1 2" xfId="220"/>
    <cellStyle name="Акцент1 3" xfId="221"/>
    <cellStyle name="Акцент2" xfId="222"/>
    <cellStyle name="Акцент2 2" xfId="223"/>
    <cellStyle name="Акцент2 3" xfId="224"/>
    <cellStyle name="Акцент3" xfId="225"/>
    <cellStyle name="Акцент3 2" xfId="226"/>
    <cellStyle name="Акцент3 3" xfId="227"/>
    <cellStyle name="Акцент4" xfId="228"/>
    <cellStyle name="Акцент4 2" xfId="229"/>
    <cellStyle name="Акцент4 3" xfId="230"/>
    <cellStyle name="Акцент5" xfId="231"/>
    <cellStyle name="Акцент5 2" xfId="232"/>
    <cellStyle name="Акцент5 3" xfId="233"/>
    <cellStyle name="Акцент6" xfId="234"/>
    <cellStyle name="Акцент6 2" xfId="235"/>
    <cellStyle name="Акцент6 3" xfId="236"/>
    <cellStyle name="Ввод " xfId="237"/>
    <cellStyle name="Ввод  2" xfId="238"/>
    <cellStyle name="Ввод  3" xfId="239"/>
    <cellStyle name="Вывод" xfId="240"/>
    <cellStyle name="Вывод 2" xfId="241"/>
    <cellStyle name="Вывод 3" xfId="242"/>
    <cellStyle name="Вычисление" xfId="243"/>
    <cellStyle name="Вычисление 2" xfId="244"/>
    <cellStyle name="Вычисление 3" xfId="245"/>
    <cellStyle name="Currency" xfId="246"/>
    <cellStyle name="Currency [0]" xfId="247"/>
    <cellStyle name="Денежный 2" xfId="248"/>
    <cellStyle name="Добре 1" xfId="249"/>
    <cellStyle name="Заголовок 1" xfId="250"/>
    <cellStyle name="Заголовок 1 1" xfId="251"/>
    <cellStyle name="Заголовок 1 2" xfId="252"/>
    <cellStyle name="Заголовок 1 3" xfId="253"/>
    <cellStyle name="Заголовок 2" xfId="254"/>
    <cellStyle name="Заголовок 2 1" xfId="255"/>
    <cellStyle name="Заголовок 2 2" xfId="256"/>
    <cellStyle name="Заголовок 2 3" xfId="257"/>
    <cellStyle name="Заголовок 3" xfId="258"/>
    <cellStyle name="Заголовок 3 2" xfId="259"/>
    <cellStyle name="Заголовок 3 3" xfId="260"/>
    <cellStyle name="Заголовок 4" xfId="261"/>
    <cellStyle name="Заголовок 4 2" xfId="262"/>
    <cellStyle name="Заголовок 4 3" xfId="263"/>
    <cellStyle name="Итог" xfId="264"/>
    <cellStyle name="Итог 2" xfId="265"/>
    <cellStyle name="Итог 3" xfId="266"/>
    <cellStyle name="Контрольная ячейка" xfId="267"/>
    <cellStyle name="Контрольная ячейка 2" xfId="268"/>
    <cellStyle name="Контрольная ячейка 3" xfId="269"/>
    <cellStyle name="Название" xfId="270"/>
    <cellStyle name="Название 2" xfId="271"/>
    <cellStyle name="Название 3" xfId="272"/>
    <cellStyle name="Нейтрально 1" xfId="273"/>
    <cellStyle name="Нейтральный" xfId="274"/>
    <cellStyle name="Нейтральный 2" xfId="275"/>
    <cellStyle name="Нейтральный 3" xfId="276"/>
    <cellStyle name="Обычный 10" xfId="277"/>
    <cellStyle name="Обычный 11" xfId="278"/>
    <cellStyle name="Обычный 12" xfId="279"/>
    <cellStyle name="Обычный 13" xfId="280"/>
    <cellStyle name="Обычный 14" xfId="281"/>
    <cellStyle name="Обычный 15" xfId="282"/>
    <cellStyle name="Обычный 16" xfId="283"/>
    <cellStyle name="Обычный 17" xfId="284"/>
    <cellStyle name="Обычный 18" xfId="285"/>
    <cellStyle name="Обычный 2" xfId="286"/>
    <cellStyle name="Обычный 2 10" xfId="287"/>
    <cellStyle name="Обычный 2 11" xfId="288"/>
    <cellStyle name="Обычный 2 12" xfId="289"/>
    <cellStyle name="Обычный 2 13" xfId="290"/>
    <cellStyle name="Обычный 2 14" xfId="291"/>
    <cellStyle name="Обычный 2 15" xfId="292"/>
    <cellStyle name="Обычный 2 16" xfId="293"/>
    <cellStyle name="Обычный 2 2" xfId="294"/>
    <cellStyle name="Обычный 2 2 2" xfId="295"/>
    <cellStyle name="Обычный 2 2 3" xfId="296"/>
    <cellStyle name="Обычный 2 2_Расшифровка прочих" xfId="297"/>
    <cellStyle name="Обычный 2 3" xfId="298"/>
    <cellStyle name="Обычный 2 4" xfId="299"/>
    <cellStyle name="Обычный 2 5" xfId="300"/>
    <cellStyle name="Обычный 2 6" xfId="301"/>
    <cellStyle name="Обычный 2 7" xfId="302"/>
    <cellStyle name="Обычный 2 8" xfId="303"/>
    <cellStyle name="Обычный 2 9" xfId="304"/>
    <cellStyle name="Обычный 2_2604-2010" xfId="305"/>
    <cellStyle name="Обычный 3" xfId="306"/>
    <cellStyle name="Обычный 3 10" xfId="307"/>
    <cellStyle name="Обычный 3 11" xfId="308"/>
    <cellStyle name="Обычный 3 12" xfId="309"/>
    <cellStyle name="Обычный 3 13" xfId="310"/>
    <cellStyle name="Обычный 3 14" xfId="311"/>
    <cellStyle name="Обычный 3 2" xfId="312"/>
    <cellStyle name="Обычный 3 3" xfId="313"/>
    <cellStyle name="Обычный 3 4" xfId="314"/>
    <cellStyle name="Обычный 3 5" xfId="315"/>
    <cellStyle name="Обычный 3 6" xfId="316"/>
    <cellStyle name="Обычный 3 7" xfId="317"/>
    <cellStyle name="Обычный 3 8" xfId="318"/>
    <cellStyle name="Обычный 3 9" xfId="319"/>
    <cellStyle name="Обычный 3_Дефицит_7 млрд_0608_бс" xfId="320"/>
    <cellStyle name="Обычный 4" xfId="321"/>
    <cellStyle name="Обычный 5" xfId="322"/>
    <cellStyle name="Обычный 5 2" xfId="323"/>
    <cellStyle name="Обычный 6" xfId="324"/>
    <cellStyle name="Обычный 6 2" xfId="325"/>
    <cellStyle name="Обычный 6 3" xfId="326"/>
    <cellStyle name="Обычный 6 4" xfId="327"/>
    <cellStyle name="Обычный 6_Дефицит_7 млрд_0608_бс" xfId="328"/>
    <cellStyle name="Обычный 7" xfId="329"/>
    <cellStyle name="Обычный 7 2" xfId="330"/>
    <cellStyle name="Обычный 8" xfId="331"/>
    <cellStyle name="Обычный 9" xfId="332"/>
    <cellStyle name="Обычный 9 2" xfId="333"/>
    <cellStyle name="Обычный_ІІІ. Рух грош. коштів" xfId="334"/>
    <cellStyle name="Плохой" xfId="335"/>
    <cellStyle name="Плохой 2" xfId="336"/>
    <cellStyle name="Плохой 3" xfId="337"/>
    <cellStyle name="Погано 1" xfId="338"/>
    <cellStyle name="Пояснение" xfId="339"/>
    <cellStyle name="Пояснение 2" xfId="340"/>
    <cellStyle name="Пояснение 3" xfId="341"/>
    <cellStyle name="Примечание" xfId="342"/>
    <cellStyle name="Примечание 2" xfId="343"/>
    <cellStyle name="Примечание 3" xfId="344"/>
    <cellStyle name="Примітка 1" xfId="345"/>
    <cellStyle name="Percent" xfId="346"/>
    <cellStyle name="Процентный 2" xfId="347"/>
    <cellStyle name="Процентный 2 10" xfId="348"/>
    <cellStyle name="Процентный 2 11" xfId="349"/>
    <cellStyle name="Процентный 2 12" xfId="350"/>
    <cellStyle name="Процентный 2 13" xfId="351"/>
    <cellStyle name="Процентный 2 14" xfId="352"/>
    <cellStyle name="Процентный 2 15" xfId="353"/>
    <cellStyle name="Процентный 2 16" xfId="354"/>
    <cellStyle name="Процентный 2 2" xfId="355"/>
    <cellStyle name="Процентный 2 3" xfId="356"/>
    <cellStyle name="Процентный 2 4" xfId="357"/>
    <cellStyle name="Процентный 2 5" xfId="358"/>
    <cellStyle name="Процентный 2 6" xfId="359"/>
    <cellStyle name="Процентный 2 7" xfId="360"/>
    <cellStyle name="Процентный 2 8" xfId="361"/>
    <cellStyle name="Процентный 2 9" xfId="362"/>
    <cellStyle name="Процентный 3" xfId="363"/>
    <cellStyle name="Процентный 4" xfId="364"/>
    <cellStyle name="Процентный 4 2" xfId="365"/>
    <cellStyle name="Связанная ячейка" xfId="366"/>
    <cellStyle name="Связанная ячейка 2" xfId="367"/>
    <cellStyle name="Связанная ячейка 3" xfId="368"/>
    <cellStyle name="Стиль 1" xfId="369"/>
    <cellStyle name="Стиль 1 2" xfId="370"/>
    <cellStyle name="Стиль 1 3" xfId="371"/>
    <cellStyle name="Стиль 1 4" xfId="372"/>
    <cellStyle name="Стиль 1 5" xfId="373"/>
    <cellStyle name="Стиль 1 6" xfId="374"/>
    <cellStyle name="Стиль 1 7" xfId="375"/>
    <cellStyle name="Текст предупреждения" xfId="376"/>
    <cellStyle name="Текст предупреждения 2" xfId="377"/>
    <cellStyle name="Текст предупреждения 3" xfId="378"/>
    <cellStyle name="Тысячи [0]_1.62" xfId="379"/>
    <cellStyle name="Тысячи_1.62" xfId="380"/>
    <cellStyle name="Comma" xfId="381"/>
    <cellStyle name="Comma [0]" xfId="382"/>
    <cellStyle name="Финансовый 2" xfId="383"/>
    <cellStyle name="Финансовый 2 10" xfId="384"/>
    <cellStyle name="Финансовый 2 11" xfId="385"/>
    <cellStyle name="Финансовый 2 12" xfId="386"/>
    <cellStyle name="Финансовый 2 13" xfId="387"/>
    <cellStyle name="Финансовый 2 14" xfId="388"/>
    <cellStyle name="Финансовый 2 15" xfId="389"/>
    <cellStyle name="Финансовый 2 16" xfId="390"/>
    <cellStyle name="Финансовый 2 17" xfId="391"/>
    <cellStyle name="Финансовый 2 2" xfId="392"/>
    <cellStyle name="Финансовый 2 3" xfId="393"/>
    <cellStyle name="Финансовый 2 4" xfId="394"/>
    <cellStyle name="Финансовый 2 5" xfId="395"/>
    <cellStyle name="Финансовый 2 6" xfId="396"/>
    <cellStyle name="Финансовый 2 7" xfId="397"/>
    <cellStyle name="Финансовый 2 8" xfId="398"/>
    <cellStyle name="Финансовый 2 9" xfId="399"/>
    <cellStyle name="Финансовый 3" xfId="400"/>
    <cellStyle name="Финансовый 3 2" xfId="401"/>
    <cellStyle name="Финансовый 4" xfId="402"/>
    <cellStyle name="Финансовый 4 2" xfId="403"/>
    <cellStyle name="Финансовый 4 3" xfId="404"/>
    <cellStyle name="Финансовый 5" xfId="405"/>
    <cellStyle name="Финансовый 6" xfId="406"/>
    <cellStyle name="Финансовый 7" xfId="407"/>
    <cellStyle name="Хороший" xfId="408"/>
    <cellStyle name="Хороший 2" xfId="409"/>
    <cellStyle name="Хороший 3" xfId="410"/>
    <cellStyle name="числовой" xfId="411"/>
    <cellStyle name="Ю" xfId="412"/>
    <cellStyle name="Ю-FreeSet_10" xfId="4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externalLink" Target="externalLinks/externalLink20.xml" /><Relationship Id="rId31" Type="http://schemas.openxmlformats.org/officeDocument/2006/relationships/externalLink" Target="externalLinks/externalLink21.xml" /><Relationship Id="rId32" Type="http://schemas.openxmlformats.org/officeDocument/2006/relationships/externalLink" Target="externalLinks/externalLink22.xml" /><Relationship Id="rId33" Type="http://schemas.openxmlformats.org/officeDocument/2006/relationships/externalLink" Target="externalLinks/externalLink23.xml" /><Relationship Id="rId34" Type="http://schemas.openxmlformats.org/officeDocument/2006/relationships/externalLink" Target="externalLinks/externalLink24.xml" /><Relationship Id="rId35" Type="http://schemas.openxmlformats.org/officeDocument/2006/relationships/externalLink" Target="externalLinks/externalLink25.xml" /><Relationship Id="rId36" Type="http://schemas.openxmlformats.org/officeDocument/2006/relationships/externalLink" Target="externalLinks/externalLink26.xml" /><Relationship Id="rId37" Type="http://schemas.openxmlformats.org/officeDocument/2006/relationships/externalLink" Target="externalLinks/externalLink27.xml" /><Relationship Id="rId38" Type="http://schemas.openxmlformats.org/officeDocument/2006/relationships/externalLink" Target="externalLinks/externalLink28.xml" /><Relationship Id="rId39" Type="http://schemas.openxmlformats.org/officeDocument/2006/relationships/externalLink" Target="externalLinks/externalLink29.xml" /><Relationship Id="rId40" Type="http://schemas.openxmlformats.org/officeDocument/2006/relationships/externalLink" Target="externalLinks/externalLink30.xml" /><Relationship Id="rId41" Type="http://schemas.openxmlformats.org/officeDocument/2006/relationships/externalLink" Target="externalLinks/externalLink31.xml" /><Relationship Id="rId42" Type="http://schemas.openxmlformats.org/officeDocument/2006/relationships/externalLink" Target="externalLinks/externalLink32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File1\aaaa\2007%20finplan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SUDNIKOVA\Local%20Settings\Temporary%20Internet%20Files\Content.IE5\C5MFSXEF\Subv2006\Rich%20Roz%2020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iadna\Sum_po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OCUME~1\VOYTOV~1\LOCALS~1\Temp\Rar$DI00.867\Planning%20System%20Project\consolidation%20hq%20formatted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OCUME~1\VOYTOV~1\LOCALS~1\Temp\Rar$DI00.867\Planning%20System%20Project\consolidation%20hq%20formatt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FinPlan-Economy\Planning%20System%20Project\consolidation%20hq%20formatted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likhachov\Local%20Settings\Temporary%20Internet%20Files\Content.IE5\RY4RBH0P\2006_REALIZ_&#1058;&#1045;(&#1083;&#1102;&#1090;&#1080;&#1081;20%2525252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7  Інші витрати"/>
      <sheetName val="Inform"/>
    </sheetNames>
    <sheetDataSet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2463.542</v>
          </cell>
          <cell r="D6">
            <v>5004.675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5585.955</v>
          </cell>
          <cell r="D7">
            <v>5130.448</v>
          </cell>
          <cell r="E7">
            <v>5614.534</v>
          </cell>
          <cell r="F7">
            <v>7821.4</v>
          </cell>
          <cell r="G7">
            <v>4676.6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4547.163</v>
          </cell>
          <cell r="E8">
            <v>4267.841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</v>
          </cell>
          <cell r="D9">
            <v>20991.352</v>
          </cell>
          <cell r="E9">
            <v>16903.655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</v>
          </cell>
          <cell r="D10">
            <v>19530.755</v>
          </cell>
          <cell r="E10">
            <v>19355.436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</v>
          </cell>
          <cell r="D11">
            <v>6561.001</v>
          </cell>
          <cell r="E11">
            <v>5316.215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1513.965</v>
          </cell>
          <cell r="D12">
            <v>1806.577</v>
          </cell>
          <cell r="E12">
            <v>4712.244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3867.207</v>
          </cell>
          <cell r="D13">
            <v>7903.709</v>
          </cell>
          <cell r="E13">
            <v>7399.416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5867.231</v>
          </cell>
          <cell r="E14">
            <v>6297.893</v>
          </cell>
          <cell r="F14">
            <v>9563.7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16146.353</v>
          </cell>
          <cell r="E15">
            <v>13833.256</v>
          </cell>
          <cell r="F15">
            <v>18290.4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1582.552</v>
          </cell>
          <cell r="D19">
            <v>4228.623</v>
          </cell>
          <cell r="E19">
            <v>4112.819</v>
          </cell>
          <cell r="F19">
            <v>5079.6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</v>
          </cell>
          <cell r="D20">
            <v>8569.597</v>
          </cell>
          <cell r="E20">
            <v>7127.825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5666.114</v>
          </cell>
          <cell r="D21">
            <v>6422.432</v>
          </cell>
          <cell r="E21">
            <v>7489.754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</v>
          </cell>
          <cell r="D23">
            <v>3622.993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</v>
          </cell>
          <cell r="D24">
            <v>4896.856</v>
          </cell>
          <cell r="E24">
            <v>5147.265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</v>
          </cell>
          <cell r="D25">
            <v>11698.075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2200.968</v>
          </cell>
          <cell r="D26">
            <v>3252.539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</v>
          </cell>
          <cell r="D28">
            <v>6217.337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2010.783</v>
          </cell>
          <cell r="E29">
            <v>1999.803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4501.034</v>
          </cell>
          <cell r="D30">
            <v>5828.546</v>
          </cell>
          <cell r="E30">
            <v>5312.768</v>
          </cell>
          <cell r="F30">
            <v>8541</v>
          </cell>
          <cell r="G30">
            <v>4831.6</v>
          </cell>
        </row>
        <row r="31">
          <cell r="A31">
            <v>26000000000</v>
          </cell>
          <cell r="B31" t="str">
            <v>м.Київ</v>
          </cell>
          <cell r="C31">
            <v>4478.429</v>
          </cell>
          <cell r="D31">
            <v>7686.248</v>
          </cell>
          <cell r="E31">
            <v>8581.608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</v>
          </cell>
          <cell r="D32">
            <v>1870.887</v>
          </cell>
          <cell r="E32">
            <v>1073.652</v>
          </cell>
          <cell r="F32">
            <v>1527.613</v>
          </cell>
          <cell r="G32">
            <v>1254.8</v>
          </cell>
        </row>
        <row r="33">
          <cell r="B33" t="str">
            <v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7  інші витрати"/>
      <sheetName val="Лист1"/>
      <sheetName val="МТР все 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Лист1"/>
      <sheetName val="МТР все - 5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МТР Газ України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1">
        <row r="2">
          <cell r="F2" t="str">
            <v>Компания "Мама"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БАЗА  "/>
      <sheetName val="Inform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1993"/>
      <sheetName val="Inform"/>
      <sheetName val="Ener 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7  Інші витрати"/>
      <sheetName val="МТР Газ України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1">
        <row r="6">
          <cell r="E6" t="str">
            <v>31 декабря 2005 года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7  інші витрат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1">
        <row r="2">
          <cell r="G2">
            <v>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база  "/>
      <sheetName val="Рабоч"/>
      <sheetName val="11)423+424"/>
      <sheetName val="Chart_of_accs"/>
      <sheetName val="Лист1"/>
    </sheetNames>
    <sheetDataSet>
      <sheetData sheetId="1">
        <row r="2">
          <cell r="G2">
            <v>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consolidation hq formatted"/>
      <sheetName val="Лист2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попер_роз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495"/>
  <sheetViews>
    <sheetView tabSelected="1" zoomScale="70" zoomScaleNormal="70" zoomScaleSheetLayoutView="65" zoomScalePageLayoutView="0" workbookViewId="0" topLeftCell="A1">
      <selection activeCell="A24" sqref="A24:H24"/>
    </sheetView>
  </sheetViews>
  <sheetFormatPr defaultColWidth="9.00390625" defaultRowHeight="12.75"/>
  <cols>
    <col min="1" max="1" width="86.125" style="1" customWidth="1"/>
    <col min="2" max="2" width="17.125" style="2" customWidth="1"/>
    <col min="3" max="6" width="30.75390625" style="2" customWidth="1"/>
    <col min="7" max="7" width="25.75390625" style="2" customWidth="1"/>
    <col min="8" max="8" width="21.75390625" style="2" customWidth="1"/>
    <col min="9" max="9" width="10.00390625" style="1" customWidth="1"/>
    <col min="10" max="10" width="9.625" style="1" customWidth="1"/>
    <col min="11" max="16384" width="9.125" style="1" customWidth="1"/>
  </cols>
  <sheetData>
    <row r="1" spans="2:12" ht="48.75" customHeight="1">
      <c r="B1" s="3"/>
      <c r="C1" s="3"/>
      <c r="D1" s="3"/>
      <c r="E1" s="1"/>
      <c r="F1" s="274" t="s">
        <v>0</v>
      </c>
      <c r="G1" s="274"/>
      <c r="H1" s="274"/>
      <c r="I1" s="274"/>
      <c r="J1" s="5"/>
      <c r="K1" s="5"/>
      <c r="L1" s="5"/>
    </row>
    <row r="2" spans="1:12" ht="83.25" customHeight="1">
      <c r="A2" s="6"/>
      <c r="E2" s="1"/>
      <c r="F2" s="275" t="s">
        <v>1</v>
      </c>
      <c r="G2" s="275"/>
      <c r="H2" s="275"/>
      <c r="I2" s="275"/>
      <c r="J2" s="5"/>
      <c r="K2" s="5"/>
      <c r="L2" s="5"/>
    </row>
    <row r="3" spans="1:12" ht="18.75" customHeight="1">
      <c r="A3" s="2"/>
      <c r="E3" s="8"/>
      <c r="F3" s="276"/>
      <c r="G3" s="276"/>
      <c r="H3" s="276"/>
      <c r="I3" s="276"/>
      <c r="J3" s="5"/>
      <c r="K3" s="5"/>
      <c r="L3" s="5"/>
    </row>
    <row r="4" spans="1:12" ht="18.75" customHeight="1">
      <c r="A4" s="2"/>
      <c r="E4" s="8"/>
      <c r="F4" s="275"/>
      <c r="G4" s="275"/>
      <c r="H4" s="275"/>
      <c r="I4" s="275"/>
      <c r="J4" s="5"/>
      <c r="K4" s="5"/>
      <c r="L4" s="5"/>
    </row>
    <row r="5" spans="1:12" ht="18.75" customHeight="1">
      <c r="A5" s="2"/>
      <c r="E5" s="8"/>
      <c r="F5" s="9"/>
      <c r="G5" s="8"/>
      <c r="H5" s="8"/>
      <c r="I5" s="5"/>
      <c r="J5" s="5"/>
      <c r="K5" s="5"/>
      <c r="L5" s="5"/>
    </row>
    <row r="6" spans="1:12" ht="18.75" customHeight="1">
      <c r="A6" s="2"/>
      <c r="E6" s="8"/>
      <c r="F6" s="8"/>
      <c r="G6" s="8"/>
      <c r="H6" s="8"/>
      <c r="I6" s="5"/>
      <c r="J6" s="5"/>
      <c r="K6" s="5"/>
      <c r="L6" s="5"/>
    </row>
    <row r="7" spans="1:12" ht="18.75" customHeight="1">
      <c r="A7" s="2"/>
      <c r="E7" s="8"/>
      <c r="F7" s="8"/>
      <c r="G7" s="8"/>
      <c r="H7" s="8"/>
      <c r="I7" s="5"/>
      <c r="J7" s="5"/>
      <c r="K7" s="5"/>
      <c r="L7" s="5"/>
    </row>
    <row r="8" spans="2:6" ht="18.75">
      <c r="B8" s="10"/>
      <c r="C8" s="10"/>
      <c r="D8" s="10"/>
      <c r="F8" s="9"/>
    </row>
    <row r="9" spans="1:8" ht="19.5" customHeight="1">
      <c r="A9" s="11"/>
      <c r="B9" s="277"/>
      <c r="C9" s="277"/>
      <c r="D9" s="277"/>
      <c r="E9" s="277"/>
      <c r="F9" s="277"/>
      <c r="G9" s="12" t="s">
        <v>2</v>
      </c>
      <c r="H9" s="13">
        <v>2021</v>
      </c>
    </row>
    <row r="10" spans="1:8" ht="19.5" customHeight="1">
      <c r="A10" s="14" t="s">
        <v>3</v>
      </c>
      <c r="B10" s="277" t="s">
        <v>4</v>
      </c>
      <c r="C10" s="277"/>
      <c r="D10" s="277"/>
      <c r="E10" s="277"/>
      <c r="F10" s="277"/>
      <c r="G10" s="15" t="s">
        <v>5</v>
      </c>
      <c r="H10" s="13">
        <v>32166420</v>
      </c>
    </row>
    <row r="11" spans="1:8" ht="19.5" customHeight="1">
      <c r="A11" s="11" t="s">
        <v>6</v>
      </c>
      <c r="B11" s="277" t="s">
        <v>7</v>
      </c>
      <c r="C11" s="277"/>
      <c r="D11" s="277"/>
      <c r="E11" s="277"/>
      <c r="F11" s="16"/>
      <c r="G11" s="15" t="s">
        <v>8</v>
      </c>
      <c r="H11" s="13">
        <v>150</v>
      </c>
    </row>
    <row r="12" spans="1:8" ht="19.5" customHeight="1">
      <c r="A12" s="11" t="s">
        <v>9</v>
      </c>
      <c r="B12" s="277" t="s">
        <v>10</v>
      </c>
      <c r="C12" s="277"/>
      <c r="D12" s="277"/>
      <c r="E12" s="277"/>
      <c r="F12" s="277"/>
      <c r="G12" s="15" t="s">
        <v>11</v>
      </c>
      <c r="H12" s="13">
        <v>6520383500</v>
      </c>
    </row>
    <row r="13" spans="1:8" ht="19.5" customHeight="1">
      <c r="A13" s="14" t="s">
        <v>12</v>
      </c>
      <c r="B13" s="277"/>
      <c r="C13" s="277"/>
      <c r="D13" s="277"/>
      <c r="E13" s="277"/>
      <c r="F13" s="277"/>
      <c r="G13" s="15" t="s">
        <v>13</v>
      </c>
      <c r="H13" s="13"/>
    </row>
    <row r="14" spans="1:8" ht="19.5" customHeight="1">
      <c r="A14" s="14" t="s">
        <v>14</v>
      </c>
      <c r="B14" s="277" t="s">
        <v>15</v>
      </c>
      <c r="C14" s="277"/>
      <c r="D14" s="277"/>
      <c r="E14" s="277"/>
      <c r="F14" s="17"/>
      <c r="G14" s="15" t="s">
        <v>16</v>
      </c>
      <c r="H14" s="13"/>
    </row>
    <row r="15" spans="1:8" ht="19.5" customHeight="1">
      <c r="A15" s="14" t="s">
        <v>17</v>
      </c>
      <c r="B15" s="277" t="s">
        <v>18</v>
      </c>
      <c r="C15" s="277"/>
      <c r="D15" s="277"/>
      <c r="E15" s="277"/>
      <c r="F15" s="17"/>
      <c r="G15" s="15" t="s">
        <v>19</v>
      </c>
      <c r="H15" s="13">
        <v>36</v>
      </c>
    </row>
    <row r="16" spans="1:8" ht="19.5" customHeight="1">
      <c r="A16" s="14" t="s">
        <v>20</v>
      </c>
      <c r="B16" s="277"/>
      <c r="C16" s="277"/>
      <c r="D16" s="277"/>
      <c r="E16" s="277"/>
      <c r="F16" s="278" t="s">
        <v>21</v>
      </c>
      <c r="G16" s="278"/>
      <c r="H16" s="18"/>
    </row>
    <row r="17" spans="1:8" ht="19.5" customHeight="1">
      <c r="A17" s="14" t="s">
        <v>22</v>
      </c>
      <c r="B17" s="277" t="s">
        <v>23</v>
      </c>
      <c r="C17" s="277"/>
      <c r="D17" s="277"/>
      <c r="E17" s="277"/>
      <c r="F17" s="278" t="s">
        <v>24</v>
      </c>
      <c r="G17" s="278"/>
      <c r="H17" s="18"/>
    </row>
    <row r="18" spans="1:8" ht="19.5" customHeight="1">
      <c r="A18" s="14" t="s">
        <v>25</v>
      </c>
      <c r="B18" s="277">
        <v>3</v>
      </c>
      <c r="C18" s="277"/>
      <c r="D18" s="277"/>
      <c r="E18" s="277"/>
      <c r="F18" s="277"/>
      <c r="G18" s="19"/>
      <c r="H18" s="19"/>
    </row>
    <row r="19" spans="1:8" ht="19.5" customHeight="1">
      <c r="A19" s="11" t="s">
        <v>26</v>
      </c>
      <c r="B19" s="277" t="s">
        <v>27</v>
      </c>
      <c r="C19" s="277"/>
      <c r="D19" s="277"/>
      <c r="E19" s="277"/>
      <c r="F19" s="277"/>
      <c r="G19" s="20"/>
      <c r="H19" s="20"/>
    </row>
    <row r="20" spans="1:8" ht="19.5" customHeight="1">
      <c r="A20" s="14" t="s">
        <v>28</v>
      </c>
      <c r="B20" s="277">
        <v>981053064</v>
      </c>
      <c r="C20" s="277"/>
      <c r="D20" s="277"/>
      <c r="E20" s="277"/>
      <c r="F20" s="277"/>
      <c r="G20" s="19"/>
      <c r="H20" s="19"/>
    </row>
    <row r="21" spans="1:8" ht="19.5" customHeight="1">
      <c r="A21" s="11" t="s">
        <v>29</v>
      </c>
      <c r="B21" s="277" t="s">
        <v>30</v>
      </c>
      <c r="C21" s="277"/>
      <c r="D21" s="277"/>
      <c r="E21" s="277"/>
      <c r="F21" s="277"/>
      <c r="G21" s="20"/>
      <c r="H21" s="20"/>
    </row>
    <row r="22" spans="1:8" ht="19.5" customHeight="1">
      <c r="A22" s="8"/>
      <c r="B22" s="1"/>
      <c r="C22" s="1"/>
      <c r="D22" s="1"/>
      <c r="E22" s="1"/>
      <c r="F22" s="1"/>
      <c r="G22" s="1"/>
      <c r="H22" s="1"/>
    </row>
    <row r="23" spans="1:8" ht="19.5" customHeight="1">
      <c r="A23" s="279" t="s">
        <v>31</v>
      </c>
      <c r="B23" s="279"/>
      <c r="C23" s="279"/>
      <c r="D23" s="279"/>
      <c r="E23" s="279"/>
      <c r="F23" s="279"/>
      <c r="G23" s="279"/>
      <c r="H23" s="279"/>
    </row>
    <row r="24" spans="1:8" ht="18.75">
      <c r="A24" s="279" t="s">
        <v>32</v>
      </c>
      <c r="B24" s="279"/>
      <c r="C24" s="279"/>
      <c r="D24" s="279"/>
      <c r="E24" s="279"/>
      <c r="F24" s="279"/>
      <c r="G24" s="279"/>
      <c r="H24" s="279"/>
    </row>
    <row r="25" spans="1:8" ht="18.75">
      <c r="A25" s="279" t="s">
        <v>33</v>
      </c>
      <c r="B25" s="279"/>
      <c r="C25" s="279"/>
      <c r="D25" s="279"/>
      <c r="E25" s="279"/>
      <c r="F25" s="279"/>
      <c r="G25" s="279"/>
      <c r="H25" s="279"/>
    </row>
    <row r="26" spans="1:8" ht="18.75">
      <c r="A26" s="280" t="s">
        <v>34</v>
      </c>
      <c r="B26" s="280"/>
      <c r="C26" s="280"/>
      <c r="D26" s="280"/>
      <c r="E26" s="280"/>
      <c r="F26" s="280"/>
      <c r="G26" s="280"/>
      <c r="H26" s="280"/>
    </row>
    <row r="27" spans="1:8" ht="9" customHeight="1">
      <c r="A27" s="21"/>
      <c r="B27" s="21"/>
      <c r="C27" s="21"/>
      <c r="D27" s="21"/>
      <c r="E27" s="21"/>
      <c r="F27" s="21"/>
      <c r="G27" s="21"/>
      <c r="H27" s="21"/>
    </row>
    <row r="28" spans="1:8" ht="18.75">
      <c r="A28" s="279" t="s">
        <v>35</v>
      </c>
      <c r="B28" s="279"/>
      <c r="C28" s="279"/>
      <c r="D28" s="279"/>
      <c r="E28" s="279"/>
      <c r="F28" s="279"/>
      <c r="G28" s="279"/>
      <c r="H28" s="279"/>
    </row>
    <row r="29" spans="2:8" ht="12" customHeight="1">
      <c r="B29" s="22"/>
      <c r="C29" s="22"/>
      <c r="D29" s="22"/>
      <c r="E29" s="22"/>
      <c r="F29" s="22"/>
      <c r="G29" s="22"/>
      <c r="H29" s="22"/>
    </row>
    <row r="30" spans="1:8" ht="43.5" customHeight="1">
      <c r="A30" s="281" t="s">
        <v>36</v>
      </c>
      <c r="B30" s="282" t="s">
        <v>37</v>
      </c>
      <c r="C30" s="282" t="s">
        <v>38</v>
      </c>
      <c r="D30" s="282"/>
      <c r="E30" s="283" t="s">
        <v>39</v>
      </c>
      <c r="F30" s="283"/>
      <c r="G30" s="283"/>
      <c r="H30" s="283"/>
    </row>
    <row r="31" spans="1:8" ht="44.25" customHeight="1">
      <c r="A31" s="281"/>
      <c r="B31" s="282"/>
      <c r="C31" s="23" t="s">
        <v>40</v>
      </c>
      <c r="D31" s="23" t="s">
        <v>41</v>
      </c>
      <c r="E31" s="25" t="s">
        <v>42</v>
      </c>
      <c r="F31" s="25" t="s">
        <v>43</v>
      </c>
      <c r="G31" s="25" t="s">
        <v>44</v>
      </c>
      <c r="H31" s="25" t="s">
        <v>45</v>
      </c>
    </row>
    <row r="32" spans="1:8" ht="18.75">
      <c r="A32" s="13">
        <v>1</v>
      </c>
      <c r="B32" s="23">
        <v>2</v>
      </c>
      <c r="C32" s="13">
        <v>3</v>
      </c>
      <c r="D32" s="23">
        <v>4</v>
      </c>
      <c r="E32" s="13">
        <v>5</v>
      </c>
      <c r="F32" s="23">
        <v>6</v>
      </c>
      <c r="G32" s="13">
        <v>7</v>
      </c>
      <c r="H32" s="23">
        <v>8</v>
      </c>
    </row>
    <row r="33" spans="1:8" s="26" customFormat="1" ht="19.5" customHeight="1">
      <c r="A33" s="284" t="s">
        <v>46</v>
      </c>
      <c r="B33" s="284"/>
      <c r="C33" s="284"/>
      <c r="D33" s="284"/>
      <c r="E33" s="284"/>
      <c r="F33" s="284"/>
      <c r="G33" s="284"/>
      <c r="H33" s="284"/>
    </row>
    <row r="34" spans="1:8" s="26" customFormat="1" ht="19.5" customHeight="1">
      <c r="A34" s="27" t="s">
        <v>47</v>
      </c>
      <c r="B34" s="28">
        <v>1000</v>
      </c>
      <c r="C34" s="29"/>
      <c r="D34" s="30"/>
      <c r="E34" s="29"/>
      <c r="F34" s="29"/>
      <c r="G34" s="31">
        <f>F34-E34</f>
        <v>0</v>
      </c>
      <c r="H34" s="32" t="e">
        <f aca="true" t="shared" si="0" ref="H34:H80">(F34/E34)*100</f>
        <v>#DIV/0!</v>
      </c>
    </row>
    <row r="35" spans="1:8" s="26" customFormat="1" ht="19.5" customHeight="1">
      <c r="A35" s="33" t="s">
        <v>48</v>
      </c>
      <c r="B35" s="23">
        <v>1010</v>
      </c>
      <c r="C35" s="34">
        <f>'I. Фін результат'!C8</f>
        <v>0</v>
      </c>
      <c r="D35" s="34">
        <f>'I. Фін результат'!D8</f>
        <v>224.3</v>
      </c>
      <c r="E35" s="31">
        <f>'I. Фін результат'!E8</f>
        <v>177</v>
      </c>
      <c r="F35" s="31">
        <f>'I. Фін результат'!F8</f>
        <v>224.3</v>
      </c>
      <c r="G35" s="35"/>
      <c r="H35" s="32">
        <f t="shared" si="0"/>
        <v>126.7231638418079</v>
      </c>
    </row>
    <row r="36" spans="1:8" s="26" customFormat="1" ht="19.5" customHeight="1">
      <c r="A36" s="36" t="s">
        <v>49</v>
      </c>
      <c r="B36" s="23">
        <v>1020</v>
      </c>
      <c r="C36" s="37">
        <f>SUM(C34:C35)</f>
        <v>0</v>
      </c>
      <c r="D36" s="38">
        <f>SUM(D34:D35)</f>
        <v>224.3</v>
      </c>
      <c r="E36" s="37"/>
      <c r="F36" s="37">
        <f>SUM(F34:F35)</f>
        <v>224.3</v>
      </c>
      <c r="G36" s="39">
        <f>F36-E36</f>
        <v>224.3</v>
      </c>
      <c r="H36" s="40" t="e">
        <f t="shared" si="0"/>
        <v>#DIV/0!</v>
      </c>
    </row>
    <row r="37" spans="1:8" s="26" customFormat="1" ht="19.5" customHeight="1">
      <c r="A37" s="33" t="s">
        <v>50</v>
      </c>
      <c r="B37" s="13">
        <v>1030</v>
      </c>
      <c r="C37" s="29"/>
      <c r="D37" s="34">
        <f>'I. Фін результат'!D18</f>
        <v>278</v>
      </c>
      <c r="E37" s="31">
        <f>'I. Фін результат'!E18</f>
        <v>374</v>
      </c>
      <c r="F37" s="31">
        <f>'I. Фін результат'!F18</f>
        <v>278</v>
      </c>
      <c r="G37" s="35"/>
      <c r="H37" s="32">
        <f t="shared" si="0"/>
        <v>74.33155080213903</v>
      </c>
    </row>
    <row r="38" spans="1:8" s="26" customFormat="1" ht="19.5" customHeight="1">
      <c r="A38" s="41" t="s">
        <v>51</v>
      </c>
      <c r="B38" s="13">
        <v>1031</v>
      </c>
      <c r="C38" s="42"/>
      <c r="D38" s="30">
        <f>'I. Фін результат'!D19</f>
        <v>0</v>
      </c>
      <c r="E38" s="31"/>
      <c r="F38" s="42">
        <f>'I. Фін результат'!F19</f>
        <v>0</v>
      </c>
      <c r="G38" s="43">
        <f>F38-E38</f>
        <v>0</v>
      </c>
      <c r="H38" s="32" t="e">
        <f t="shared" si="0"/>
        <v>#DIV/0!</v>
      </c>
    </row>
    <row r="39" spans="1:8" s="26" customFormat="1" ht="19.5" customHeight="1">
      <c r="A39" s="41" t="s">
        <v>52</v>
      </c>
      <c r="B39" s="13">
        <v>1032</v>
      </c>
      <c r="C39" s="42">
        <f>'I. Фін результат'!C20</f>
        <v>0</v>
      </c>
      <c r="D39" s="30">
        <f>'I. Фін результат'!D20</f>
        <v>0</v>
      </c>
      <c r="E39" s="42">
        <f>'I. Фін результат'!E20</f>
        <v>0</v>
      </c>
      <c r="F39" s="42">
        <f>'I. Фін результат'!F20</f>
        <v>0</v>
      </c>
      <c r="G39" s="43">
        <f>F39-E39</f>
        <v>0</v>
      </c>
      <c r="H39" s="32" t="e">
        <f t="shared" si="0"/>
        <v>#DIV/0!</v>
      </c>
    </row>
    <row r="40" spans="1:8" s="26" customFormat="1" ht="19.5" customHeight="1">
      <c r="A40" s="41" t="s">
        <v>53</v>
      </c>
      <c r="B40" s="13">
        <v>1033</v>
      </c>
      <c r="C40" s="42">
        <f>'I. Фін результат'!C21</f>
        <v>0</v>
      </c>
      <c r="D40" s="30">
        <f>'I. Фін результат'!D21</f>
        <v>0</v>
      </c>
      <c r="E40" s="42">
        <f>'I. Фін результат'!E21</f>
        <v>0</v>
      </c>
      <c r="F40" s="42">
        <f>'I. Фін результат'!F21</f>
        <v>0</v>
      </c>
      <c r="G40" s="43">
        <f>F40-E40</f>
        <v>0</v>
      </c>
      <c r="H40" s="32" t="e">
        <f t="shared" si="0"/>
        <v>#DIV/0!</v>
      </c>
    </row>
    <row r="41" spans="1:8" s="26" customFormat="1" ht="19.5" customHeight="1">
      <c r="A41" s="41" t="s">
        <v>54</v>
      </c>
      <c r="B41" s="13">
        <v>1034</v>
      </c>
      <c r="C41" s="42">
        <f>'I. Фін результат'!C22</f>
        <v>0</v>
      </c>
      <c r="D41" s="30">
        <f>'I. Фін результат'!D22</f>
        <v>0</v>
      </c>
      <c r="E41" s="42">
        <f>'I. Фін результат'!E22</f>
        <v>0</v>
      </c>
      <c r="F41" s="42">
        <f>'I. Фін результат'!F22</f>
        <v>0</v>
      </c>
      <c r="G41" s="43">
        <f>F41-E41</f>
        <v>0</v>
      </c>
      <c r="H41" s="32" t="e">
        <f t="shared" si="0"/>
        <v>#DIV/0!</v>
      </c>
    </row>
    <row r="42" spans="1:8" s="26" customFormat="1" ht="19.5" customHeight="1">
      <c r="A42" s="41" t="s">
        <v>55</v>
      </c>
      <c r="B42" s="13">
        <v>1035</v>
      </c>
      <c r="C42" s="42">
        <f>'I. Фін результат'!C23</f>
        <v>0</v>
      </c>
      <c r="D42" s="30">
        <f>'I. Фін результат'!D23</f>
        <v>0</v>
      </c>
      <c r="E42" s="42">
        <f>'I. Фін результат'!E23</f>
        <v>0</v>
      </c>
      <c r="F42" s="42">
        <f>'I. Фін результат'!F23</f>
        <v>0</v>
      </c>
      <c r="G42" s="43">
        <f>F42-E42</f>
        <v>0</v>
      </c>
      <c r="H42" s="32" t="e">
        <f t="shared" si="0"/>
        <v>#DIV/0!</v>
      </c>
    </row>
    <row r="43" spans="1:8" s="26" customFormat="1" ht="19.5" customHeight="1">
      <c r="A43" s="33" t="s">
        <v>56</v>
      </c>
      <c r="B43" s="23">
        <v>1060</v>
      </c>
      <c r="C43" s="31"/>
      <c r="D43" s="34">
        <f>'I. Фін результат'!D41</f>
        <v>120</v>
      </c>
      <c r="E43" s="31"/>
      <c r="F43" s="31">
        <f>'I. Фін результат'!F41</f>
        <v>120</v>
      </c>
      <c r="G43" s="35"/>
      <c r="H43" s="32" t="e">
        <f t="shared" si="0"/>
        <v>#DIV/0!</v>
      </c>
    </row>
    <row r="44" spans="1:8" s="26" customFormat="1" ht="19.5" customHeight="1">
      <c r="A44" s="41" t="s">
        <v>57</v>
      </c>
      <c r="B44" s="13">
        <v>1070</v>
      </c>
      <c r="C44" s="31"/>
      <c r="D44" s="44"/>
      <c r="E44" s="31"/>
      <c r="F44" s="44"/>
      <c r="G44" s="35">
        <f aca="true" t="shared" si="1" ref="G44:G66">F44-E44</f>
        <v>0</v>
      </c>
      <c r="H44" s="32" t="e">
        <f t="shared" si="0"/>
        <v>#DIV/0!</v>
      </c>
    </row>
    <row r="45" spans="1:8" s="26" customFormat="1" ht="19.5" customHeight="1">
      <c r="A45" s="41" t="s">
        <v>58</v>
      </c>
      <c r="B45" s="13">
        <v>1071</v>
      </c>
      <c r="C45" s="42">
        <f>'I. Фін результат'!C50</f>
        <v>0</v>
      </c>
      <c r="D45" s="30">
        <f>'I. Фін результат'!D50</f>
        <v>0</v>
      </c>
      <c r="E45" s="42">
        <f>'I. Фін результат'!E50</f>
        <v>0</v>
      </c>
      <c r="F45" s="42">
        <f>'I. Фін результат'!F50</f>
        <v>0</v>
      </c>
      <c r="G45" s="35">
        <f t="shared" si="1"/>
        <v>0</v>
      </c>
      <c r="H45" s="32" t="e">
        <f t="shared" si="0"/>
        <v>#DIV/0!</v>
      </c>
    </row>
    <row r="46" spans="1:8" s="26" customFormat="1" ht="19.5" customHeight="1">
      <c r="A46" s="41" t="s">
        <v>59</v>
      </c>
      <c r="B46" s="13">
        <v>1072</v>
      </c>
      <c r="C46" s="31"/>
      <c r="D46" s="30">
        <f>'I. Фін результат'!D51</f>
        <v>0</v>
      </c>
      <c r="E46" s="42">
        <f>'I. Фін результат'!E51</f>
        <v>0</v>
      </c>
      <c r="F46" s="42">
        <f>'I. Фін результат'!F51</f>
        <v>0</v>
      </c>
      <c r="G46" s="35">
        <f t="shared" si="1"/>
        <v>0</v>
      </c>
      <c r="H46" s="32" t="e">
        <f t="shared" si="0"/>
        <v>#DIV/0!</v>
      </c>
    </row>
    <row r="47" spans="1:8" s="26" customFormat="1" ht="19.5" customHeight="1">
      <c r="A47" s="45" t="s">
        <v>60</v>
      </c>
      <c r="B47" s="13">
        <v>1080</v>
      </c>
      <c r="C47" s="31"/>
      <c r="D47" s="30"/>
      <c r="E47" s="29"/>
      <c r="F47" s="31">
        <f>'I. Фін результат'!F53</f>
        <v>24</v>
      </c>
      <c r="G47" s="43">
        <f t="shared" si="1"/>
        <v>24</v>
      </c>
      <c r="H47" s="32" t="e">
        <f t="shared" si="0"/>
        <v>#DIV/0!</v>
      </c>
    </row>
    <row r="48" spans="1:8" s="26" customFormat="1" ht="19.5" customHeight="1">
      <c r="A48" s="46" t="s">
        <v>61</v>
      </c>
      <c r="B48" s="13">
        <v>1081</v>
      </c>
      <c r="C48" s="42">
        <f>'I. Фін результат'!C54</f>
        <v>0</v>
      </c>
      <c r="D48" s="29"/>
      <c r="E48" s="42">
        <f>'I. Фін результат'!E54</f>
        <v>0</v>
      </c>
      <c r="F48" s="29"/>
      <c r="G48" s="43">
        <f t="shared" si="1"/>
        <v>0</v>
      </c>
      <c r="H48" s="32" t="e">
        <f t="shared" si="0"/>
        <v>#DIV/0!</v>
      </c>
    </row>
    <row r="49" spans="1:8" s="26" customFormat="1" ht="19.5" customHeight="1">
      <c r="A49" s="41" t="s">
        <v>62</v>
      </c>
      <c r="B49" s="13">
        <v>1082</v>
      </c>
      <c r="C49" s="42">
        <f>'I. Фін результат'!C55</f>
        <v>0</v>
      </c>
      <c r="D49" s="30">
        <f>'I. Фін результат'!D55</f>
        <v>0</v>
      </c>
      <c r="E49" s="42">
        <f>'I. Фін результат'!E55</f>
        <v>0</v>
      </c>
      <c r="F49" s="42">
        <f>'I. Фін результат'!F55</f>
        <v>0</v>
      </c>
      <c r="G49" s="43">
        <f t="shared" si="1"/>
        <v>0</v>
      </c>
      <c r="H49" s="32" t="e">
        <f t="shared" si="0"/>
        <v>#DIV/0!</v>
      </c>
    </row>
    <row r="50" spans="1:8" s="26" customFormat="1" ht="19.5" customHeight="1">
      <c r="A50" s="47" t="s">
        <v>63</v>
      </c>
      <c r="B50" s="23">
        <v>1100</v>
      </c>
      <c r="C50" s="38">
        <f>C69+C70</f>
        <v>0</v>
      </c>
      <c r="D50" s="38">
        <f>D34+D35+D37+D44+D48</f>
        <v>502.3</v>
      </c>
      <c r="E50" s="38">
        <f>E34+E35+E37+E44+E47</f>
        <v>551</v>
      </c>
      <c r="F50" s="38">
        <f>F34+F35+F37+F44+F48</f>
        <v>502.3</v>
      </c>
      <c r="G50" s="39">
        <f t="shared" si="1"/>
        <v>-48.69999999999999</v>
      </c>
      <c r="H50" s="40">
        <f t="shared" si="0"/>
        <v>91.16152450090745</v>
      </c>
    </row>
    <row r="51" spans="1:8" s="26" customFormat="1" ht="19.5" customHeight="1">
      <c r="A51" s="48" t="s">
        <v>64</v>
      </c>
      <c r="B51" s="23">
        <v>1310</v>
      </c>
      <c r="C51" s="39">
        <f>'I. Фін результат'!C89</f>
        <v>417</v>
      </c>
      <c r="D51" s="39">
        <f>'I. Фін результат'!D89</f>
        <v>-118.30000000000001</v>
      </c>
      <c r="E51" s="39">
        <f>'I. Фін результат'!E89</f>
        <v>-94</v>
      </c>
      <c r="F51" s="39">
        <f>'I. Фін результат'!F89</f>
        <v>-118.30000000000001</v>
      </c>
      <c r="G51" s="49">
        <f t="shared" si="1"/>
        <v>-24.30000000000001</v>
      </c>
      <c r="H51" s="40">
        <f t="shared" si="0"/>
        <v>125.85106382978724</v>
      </c>
    </row>
    <row r="52" spans="1:8" s="26" customFormat="1" ht="18.75">
      <c r="A52" s="48" t="s">
        <v>65</v>
      </c>
      <c r="B52" s="23">
        <v>5010</v>
      </c>
      <c r="C52" s="50" t="e">
        <f>(C51/C34)*100</f>
        <v>#DIV/0!</v>
      </c>
      <c r="D52" s="50" t="e">
        <f>(D51/D34)*100</f>
        <v>#DIV/0!</v>
      </c>
      <c r="E52" s="50" t="e">
        <f>(E51/E34)*100</f>
        <v>#DIV/0!</v>
      </c>
      <c r="F52" s="50" t="e">
        <f>(F51/F34)*100</f>
        <v>#DIV/0!</v>
      </c>
      <c r="G52" s="49" t="e">
        <f t="shared" si="1"/>
        <v>#DIV/0!</v>
      </c>
      <c r="H52" s="40" t="e">
        <f t="shared" si="0"/>
        <v>#DIV/0!</v>
      </c>
    </row>
    <row r="53" spans="1:8" s="26" customFormat="1" ht="19.5" customHeight="1">
      <c r="A53" s="41" t="s">
        <v>66</v>
      </c>
      <c r="B53" s="13">
        <v>1110</v>
      </c>
      <c r="C53" s="42">
        <f>'I. Фін результат'!C61</f>
        <v>0</v>
      </c>
      <c r="D53" s="30">
        <f>'I. Фін результат'!D61</f>
        <v>0</v>
      </c>
      <c r="E53" s="31">
        <f>'I. Фін результат'!E61</f>
        <v>0</v>
      </c>
      <c r="F53" s="31">
        <f>'I. Фін результат'!F61</f>
        <v>0</v>
      </c>
      <c r="G53" s="43">
        <f t="shared" si="1"/>
        <v>0</v>
      </c>
      <c r="H53" s="32" t="e">
        <f t="shared" si="0"/>
        <v>#DIV/0!</v>
      </c>
    </row>
    <row r="54" spans="1:8" s="26" customFormat="1" ht="18.75">
      <c r="A54" s="41" t="s">
        <v>67</v>
      </c>
      <c r="B54" s="13">
        <v>1120</v>
      </c>
      <c r="C54" s="42">
        <f>'I. Фін результат'!C62</f>
        <v>0</v>
      </c>
      <c r="D54" s="30">
        <f>'I. Фін результат'!D62</f>
        <v>0</v>
      </c>
      <c r="E54" s="31">
        <f>'I. Фін результат'!E62</f>
        <v>0</v>
      </c>
      <c r="F54" s="31">
        <f>'I. Фін результат'!F62</f>
        <v>0</v>
      </c>
      <c r="G54" s="43">
        <f t="shared" si="1"/>
        <v>0</v>
      </c>
      <c r="H54" s="32" t="e">
        <f t="shared" si="0"/>
        <v>#DIV/0!</v>
      </c>
    </row>
    <row r="55" spans="1:8" s="26" customFormat="1" ht="19.5" customHeight="1">
      <c r="A55" s="41" t="s">
        <v>68</v>
      </c>
      <c r="B55" s="13">
        <v>1130</v>
      </c>
      <c r="C55" s="42">
        <f>'I. Фін результат'!C63</f>
        <v>0</v>
      </c>
      <c r="D55" s="30">
        <f>'I. Фін результат'!D63</f>
        <v>0</v>
      </c>
      <c r="E55" s="31">
        <f>'I. Фін результат'!E63</f>
        <v>0</v>
      </c>
      <c r="F55" s="31">
        <f>'I. Фін результат'!F63</f>
        <v>0</v>
      </c>
      <c r="G55" s="43">
        <f t="shared" si="1"/>
        <v>0</v>
      </c>
      <c r="H55" s="32" t="e">
        <f t="shared" si="0"/>
        <v>#DIV/0!</v>
      </c>
    </row>
    <row r="56" spans="1:8" s="26" customFormat="1" ht="19.5" customHeight="1">
      <c r="A56" s="41" t="s">
        <v>69</v>
      </c>
      <c r="B56" s="13">
        <v>1140</v>
      </c>
      <c r="C56" s="42">
        <f>'I. Фін результат'!C64</f>
        <v>0</v>
      </c>
      <c r="D56" s="30">
        <f>'I. Фін результат'!D64</f>
        <v>0</v>
      </c>
      <c r="E56" s="31">
        <f>'I. Фін результат'!E64</f>
        <v>0</v>
      </c>
      <c r="F56" s="31">
        <f>'I. Фін результат'!F64</f>
        <v>0</v>
      </c>
      <c r="G56" s="43">
        <f t="shared" si="1"/>
        <v>0</v>
      </c>
      <c r="H56" s="32" t="e">
        <f t="shared" si="0"/>
        <v>#DIV/0!</v>
      </c>
    </row>
    <row r="57" spans="1:8" s="26" customFormat="1" ht="19.5" customHeight="1">
      <c r="A57" s="41" t="s">
        <v>70</v>
      </c>
      <c r="B57" s="13">
        <v>1150</v>
      </c>
      <c r="C57" s="42">
        <f>'I. Фін результат'!C65</f>
        <v>0</v>
      </c>
      <c r="D57" s="30"/>
      <c r="E57" s="31">
        <f>'I. Фін результат'!E65</f>
        <v>0</v>
      </c>
      <c r="F57" s="31"/>
      <c r="G57" s="43">
        <f t="shared" si="1"/>
        <v>0</v>
      </c>
      <c r="H57" s="32" t="e">
        <f t="shared" si="0"/>
        <v>#DIV/0!</v>
      </c>
    </row>
    <row r="58" spans="1:8" s="26" customFormat="1" ht="19.5" customHeight="1">
      <c r="A58" s="41" t="s">
        <v>58</v>
      </c>
      <c r="B58" s="13">
        <v>1151</v>
      </c>
      <c r="C58" s="42">
        <f>'I. Фін результат'!C66</f>
        <v>0</v>
      </c>
      <c r="D58" s="30">
        <f>'I. Фін результат'!D66</f>
        <v>0</v>
      </c>
      <c r="E58" s="31">
        <f>'I. Фін результат'!E66</f>
        <v>0</v>
      </c>
      <c r="F58" s="31">
        <f>'I. Фін результат'!F66</f>
        <v>0</v>
      </c>
      <c r="G58" s="43">
        <f t="shared" si="1"/>
        <v>0</v>
      </c>
      <c r="H58" s="32" t="e">
        <f t="shared" si="0"/>
        <v>#DIV/0!</v>
      </c>
    </row>
    <row r="59" spans="1:8" s="26" customFormat="1" ht="19.5" customHeight="1">
      <c r="A59" s="41" t="s">
        <v>71</v>
      </c>
      <c r="B59" s="13">
        <v>1160</v>
      </c>
      <c r="C59" s="42">
        <f>'I. Фін результат'!C68</f>
        <v>0</v>
      </c>
      <c r="D59" s="30">
        <f>'I. Фін результат'!D68</f>
        <v>0</v>
      </c>
      <c r="E59" s="31">
        <f>'I. Фін результат'!E68</f>
        <v>0</v>
      </c>
      <c r="F59" s="31">
        <f>'I. Фін результат'!F68</f>
        <v>0</v>
      </c>
      <c r="G59" s="43">
        <f t="shared" si="1"/>
        <v>0</v>
      </c>
      <c r="H59" s="32" t="e">
        <f t="shared" si="0"/>
        <v>#DIV/0!</v>
      </c>
    </row>
    <row r="60" spans="1:8" s="26" customFormat="1" ht="19.5" customHeight="1">
      <c r="A60" s="41" t="s">
        <v>58</v>
      </c>
      <c r="B60" s="13">
        <v>1161</v>
      </c>
      <c r="C60" s="42">
        <f>'I. Фін результат'!C69</f>
        <v>0</v>
      </c>
      <c r="D60" s="30">
        <f>'I. Фін результат'!D69</f>
        <v>0</v>
      </c>
      <c r="E60" s="31">
        <f>'I. Фін результат'!E69</f>
        <v>0</v>
      </c>
      <c r="F60" s="31">
        <f>'I. Фін результат'!F69</f>
        <v>0</v>
      </c>
      <c r="G60" s="43">
        <f t="shared" si="1"/>
        <v>0</v>
      </c>
      <c r="H60" s="32" t="e">
        <f t="shared" si="0"/>
        <v>#DIV/0!</v>
      </c>
    </row>
    <row r="61" spans="1:8" s="26" customFormat="1" ht="19.5" customHeight="1">
      <c r="A61" s="48" t="s">
        <v>72</v>
      </c>
      <c r="B61" s="51">
        <v>1170</v>
      </c>
      <c r="C61" s="52">
        <f>SUM(C50,C53:C57,C59)</f>
        <v>0</v>
      </c>
      <c r="D61" s="37">
        <f>SUM(D50,D53:D57,D59)</f>
        <v>502.3</v>
      </c>
      <c r="E61" s="37">
        <f>SUM(E50,E53:E57,E59)</f>
        <v>551</v>
      </c>
      <c r="F61" s="37">
        <f>SUM(F50,F53:F57,F59)</f>
        <v>502.3</v>
      </c>
      <c r="G61" s="39">
        <f t="shared" si="1"/>
        <v>-48.69999999999999</v>
      </c>
      <c r="H61" s="40">
        <f t="shared" si="0"/>
        <v>91.16152450090745</v>
      </c>
    </row>
    <row r="62" spans="1:8" s="26" customFormat="1" ht="19.5" customHeight="1">
      <c r="A62" s="41" t="s">
        <v>73</v>
      </c>
      <c r="B62" s="23">
        <v>1180</v>
      </c>
      <c r="C62" s="42"/>
      <c r="D62" s="34"/>
      <c r="E62" s="31"/>
      <c r="F62" s="31"/>
      <c r="G62" s="43">
        <f t="shared" si="1"/>
        <v>0</v>
      </c>
      <c r="H62" s="32" t="e">
        <f t="shared" si="0"/>
        <v>#DIV/0!</v>
      </c>
    </row>
    <row r="63" spans="1:8" s="26" customFormat="1" ht="19.5" customHeight="1">
      <c r="A63" s="41" t="s">
        <v>74</v>
      </c>
      <c r="B63" s="23">
        <v>1181</v>
      </c>
      <c r="C63" s="42"/>
      <c r="D63" s="34"/>
      <c r="E63" s="31"/>
      <c r="F63" s="31"/>
      <c r="G63" s="43">
        <f t="shared" si="1"/>
        <v>0</v>
      </c>
      <c r="H63" s="32" t="e">
        <f t="shared" si="0"/>
        <v>#DIV/0!</v>
      </c>
    </row>
    <row r="64" spans="1:8" s="26" customFormat="1" ht="19.5" customHeight="1">
      <c r="A64" s="41" t="s">
        <v>75</v>
      </c>
      <c r="B64" s="13">
        <v>1190</v>
      </c>
      <c r="C64" s="42"/>
      <c r="D64" s="34"/>
      <c r="E64" s="31"/>
      <c r="F64" s="31"/>
      <c r="G64" s="43">
        <f t="shared" si="1"/>
        <v>0</v>
      </c>
      <c r="H64" s="32" t="e">
        <f t="shared" si="0"/>
        <v>#DIV/0!</v>
      </c>
    </row>
    <row r="65" spans="1:8" s="26" customFormat="1" ht="19.5" customHeight="1">
      <c r="A65" s="41" t="s">
        <v>76</v>
      </c>
      <c r="B65" s="13">
        <v>1191</v>
      </c>
      <c r="C65" s="42"/>
      <c r="D65" s="34"/>
      <c r="E65" s="31"/>
      <c r="F65" s="31"/>
      <c r="G65" s="43">
        <f t="shared" si="1"/>
        <v>0</v>
      </c>
      <c r="H65" s="32" t="e">
        <f t="shared" si="0"/>
        <v>#DIV/0!</v>
      </c>
    </row>
    <row r="66" spans="1:8" s="26" customFormat="1" ht="19.5" customHeight="1">
      <c r="A66" s="47" t="s">
        <v>77</v>
      </c>
      <c r="B66" s="13">
        <v>1200</v>
      </c>
      <c r="C66" s="37">
        <f>SUM(C61:C65)</f>
        <v>0</v>
      </c>
      <c r="D66" s="37">
        <f>SUM(D61:D65)</f>
        <v>502.3</v>
      </c>
      <c r="E66" s="37">
        <f>SUM(E61:E65)</f>
        <v>551</v>
      </c>
      <c r="F66" s="37">
        <f>F70+F69</f>
        <v>502.3</v>
      </c>
      <c r="G66" s="39">
        <f t="shared" si="1"/>
        <v>-48.69999999999999</v>
      </c>
      <c r="H66" s="40">
        <f t="shared" si="0"/>
        <v>91.16152450090745</v>
      </c>
    </row>
    <row r="67" spans="1:8" s="26" customFormat="1" ht="19.5" customHeight="1">
      <c r="A67" s="41" t="s">
        <v>78</v>
      </c>
      <c r="B67" s="13">
        <v>1201</v>
      </c>
      <c r="C67" s="42">
        <f>'I. Фін результат'!C77</f>
        <v>0</v>
      </c>
      <c r="D67" s="34">
        <f>'I. Фін результат'!D77</f>
        <v>384</v>
      </c>
      <c r="E67" s="31">
        <f>'I. Фін результат'!E77</f>
        <v>457</v>
      </c>
      <c r="F67" s="31"/>
      <c r="G67" s="43"/>
      <c r="H67" s="32">
        <f t="shared" si="0"/>
        <v>0</v>
      </c>
    </row>
    <row r="68" spans="1:8" s="26" customFormat="1" ht="19.5" customHeight="1">
      <c r="A68" s="41" t="s">
        <v>79</v>
      </c>
      <c r="B68" s="13">
        <v>1202</v>
      </c>
      <c r="C68" s="31"/>
      <c r="D68" s="34">
        <f>'I. Фін результат'!D78</f>
        <v>622.3</v>
      </c>
      <c r="E68" s="42">
        <f>'I. Фін результат'!E78</f>
        <v>666</v>
      </c>
      <c r="F68" s="31">
        <f>'I. Фін результат'!F78</f>
        <v>622.3</v>
      </c>
      <c r="G68" s="43">
        <f>F68-E68</f>
        <v>-43.700000000000045</v>
      </c>
      <c r="H68" s="32">
        <f t="shared" si="0"/>
        <v>93.43843843843842</v>
      </c>
    </row>
    <row r="69" spans="1:8" s="26" customFormat="1" ht="19.5" customHeight="1">
      <c r="A69" s="47" t="s">
        <v>80</v>
      </c>
      <c r="B69" s="13">
        <v>1210</v>
      </c>
      <c r="C69" s="53">
        <f>SUM(C34,C44,C53,C55,C57,C63,C64)</f>
        <v>0</v>
      </c>
      <c r="D69" s="54">
        <f>D34+D44</f>
        <v>0</v>
      </c>
      <c r="E69" s="54">
        <f>E34+E44</f>
        <v>0</v>
      </c>
      <c r="F69" s="53">
        <f>SUM(F34,F44,F53,F55,F57,F63,F64)</f>
        <v>0</v>
      </c>
      <c r="G69" s="39">
        <f>F69-E69</f>
        <v>0</v>
      </c>
      <c r="H69" s="40" t="e">
        <f t="shared" si="0"/>
        <v>#DIV/0!</v>
      </c>
    </row>
    <row r="70" spans="1:8" s="26" customFormat="1" ht="19.5" customHeight="1">
      <c r="A70" s="47" t="s">
        <v>81</v>
      </c>
      <c r="B70" s="13">
        <v>1220</v>
      </c>
      <c r="C70" s="53">
        <f>C35+C37+C43+C47</f>
        <v>0</v>
      </c>
      <c r="D70" s="54">
        <f>D35+D37+D48</f>
        <v>502.3</v>
      </c>
      <c r="E70" s="54">
        <f>E35+E37+E47</f>
        <v>551</v>
      </c>
      <c r="F70" s="53">
        <f>F35+F37+F48</f>
        <v>502.3</v>
      </c>
      <c r="G70" s="39"/>
      <c r="H70" s="40">
        <f t="shared" si="0"/>
        <v>91.16152450090745</v>
      </c>
    </row>
    <row r="71" spans="1:8" s="26" customFormat="1" ht="19.5" customHeight="1">
      <c r="A71" s="41" t="s">
        <v>82</v>
      </c>
      <c r="B71" s="13">
        <v>1230</v>
      </c>
      <c r="C71" s="42"/>
      <c r="D71" s="30"/>
      <c r="E71" s="42"/>
      <c r="F71" s="42"/>
      <c r="G71" s="43">
        <f aca="true" t="shared" si="2" ref="G71:G80">F71-E71</f>
        <v>0</v>
      </c>
      <c r="H71" s="32" t="e">
        <f t="shared" si="0"/>
        <v>#DIV/0!</v>
      </c>
    </row>
    <row r="72" spans="1:8" s="26" customFormat="1" ht="19.5" customHeight="1">
      <c r="A72" s="47" t="s">
        <v>83</v>
      </c>
      <c r="B72" s="13"/>
      <c r="C72" s="55"/>
      <c r="D72" s="56"/>
      <c r="E72" s="57"/>
      <c r="F72" s="57"/>
      <c r="G72" s="43">
        <f t="shared" si="2"/>
        <v>0</v>
      </c>
      <c r="H72" s="32" t="e">
        <f t="shared" si="0"/>
        <v>#DIV/0!</v>
      </c>
    </row>
    <row r="73" spans="1:8" s="26" customFormat="1" ht="19.5" customHeight="1">
      <c r="A73" s="41" t="s">
        <v>84</v>
      </c>
      <c r="B73" s="13">
        <v>1400</v>
      </c>
      <c r="C73" s="42">
        <f>'I. Фін результат'!C91</f>
        <v>0</v>
      </c>
      <c r="D73" s="30">
        <f>'I. Фін результат'!D91</f>
        <v>0</v>
      </c>
      <c r="E73" s="42">
        <f>'I. Фін результат'!E91</f>
        <v>0</v>
      </c>
      <c r="F73" s="42">
        <f>'I. Фін результат'!F91</f>
        <v>0</v>
      </c>
      <c r="G73" s="43">
        <f t="shared" si="2"/>
        <v>0</v>
      </c>
      <c r="H73" s="32" t="e">
        <f t="shared" si="0"/>
        <v>#DIV/0!</v>
      </c>
    </row>
    <row r="74" spans="1:8" s="26" customFormat="1" ht="19.5" customHeight="1">
      <c r="A74" s="41" t="s">
        <v>85</v>
      </c>
      <c r="B74" s="58">
        <v>1401</v>
      </c>
      <c r="C74" s="42">
        <f>'I. Фін результат'!C92</f>
        <v>0</v>
      </c>
      <c r="D74" s="30">
        <f>'I. Фін результат'!D92</f>
        <v>0</v>
      </c>
      <c r="E74" s="42">
        <f>'I. Фін результат'!E92</f>
        <v>0</v>
      </c>
      <c r="F74" s="42">
        <f>'I. Фін результат'!F92</f>
        <v>0</v>
      </c>
      <c r="G74" s="43">
        <f t="shared" si="2"/>
        <v>0</v>
      </c>
      <c r="H74" s="32" t="e">
        <f t="shared" si="0"/>
        <v>#DIV/0!</v>
      </c>
    </row>
    <row r="75" spans="1:8" s="26" customFormat="1" ht="19.5" customHeight="1">
      <c r="A75" s="41" t="s">
        <v>86</v>
      </c>
      <c r="B75" s="58">
        <v>1402</v>
      </c>
      <c r="C75" s="31">
        <f>'I. Фін результат'!C93</f>
        <v>77</v>
      </c>
      <c r="D75" s="31">
        <f>'I. Фін результат'!D93</f>
        <v>115</v>
      </c>
      <c r="E75" s="31">
        <f>'I. Фін результат'!E93</f>
        <v>96</v>
      </c>
      <c r="F75" s="31">
        <f>'I. Фін результат'!F93</f>
        <v>115</v>
      </c>
      <c r="G75" s="35">
        <f t="shared" si="2"/>
        <v>19</v>
      </c>
      <c r="H75" s="32">
        <f t="shared" si="0"/>
        <v>119.79166666666667</v>
      </c>
    </row>
    <row r="76" spans="1:8" s="26" customFormat="1" ht="19.5" customHeight="1">
      <c r="A76" s="41" t="s">
        <v>87</v>
      </c>
      <c r="B76" s="58">
        <v>1410</v>
      </c>
      <c r="C76" s="31">
        <f>'I. Фін результат'!C94</f>
        <v>324</v>
      </c>
      <c r="D76" s="31">
        <f>'I. Фін результат'!D94</f>
        <v>309</v>
      </c>
      <c r="E76" s="31">
        <f>'I. Фін результат'!E94</f>
        <v>409</v>
      </c>
      <c r="F76" s="31">
        <f>'I. Фін результат'!F94</f>
        <v>309</v>
      </c>
      <c r="G76" s="35">
        <f t="shared" si="2"/>
        <v>-100</v>
      </c>
      <c r="H76" s="32">
        <f t="shared" si="0"/>
        <v>75.55012224938875</v>
      </c>
    </row>
    <row r="77" spans="1:8" s="26" customFormat="1" ht="19.5" customHeight="1">
      <c r="A77" s="41" t="s">
        <v>88</v>
      </c>
      <c r="B77" s="58">
        <v>1420</v>
      </c>
      <c r="C77" s="31">
        <f>'I. Фін результат'!C95</f>
        <v>502</v>
      </c>
      <c r="D77" s="31">
        <f>'I. Фін результат'!D95</f>
        <v>67.3</v>
      </c>
      <c r="E77" s="31">
        <f>'I. Фін результат'!E95</f>
        <v>90</v>
      </c>
      <c r="F77" s="31">
        <f>'I. Фін результат'!F95</f>
        <v>67.3</v>
      </c>
      <c r="G77" s="35">
        <f t="shared" si="2"/>
        <v>-22.700000000000003</v>
      </c>
      <c r="H77" s="32">
        <f t="shared" si="0"/>
        <v>74.77777777777777</v>
      </c>
    </row>
    <row r="78" spans="1:8" s="26" customFormat="1" ht="19.5" customHeight="1">
      <c r="A78" s="41" t="s">
        <v>89</v>
      </c>
      <c r="B78" s="58">
        <v>1430</v>
      </c>
      <c r="C78" s="31">
        <f>'I. Фін результат'!C96</f>
        <v>0</v>
      </c>
      <c r="D78" s="31">
        <f>'I. Фін результат'!D96</f>
        <v>0</v>
      </c>
      <c r="E78" s="31">
        <f>'I. Фін результат'!E96</f>
        <v>0</v>
      </c>
      <c r="F78" s="31">
        <f>'I. Фін результат'!F96</f>
        <v>0</v>
      </c>
      <c r="G78" s="35">
        <f t="shared" si="2"/>
        <v>0</v>
      </c>
      <c r="H78" s="32" t="e">
        <f t="shared" si="0"/>
        <v>#DIV/0!</v>
      </c>
    </row>
    <row r="79" spans="1:8" s="26" customFormat="1" ht="19.5" customHeight="1">
      <c r="A79" s="41" t="s">
        <v>90</v>
      </c>
      <c r="B79" s="58">
        <v>1440</v>
      </c>
      <c r="C79" s="31">
        <f>'I. Фін результат'!C97</f>
        <v>0</v>
      </c>
      <c r="D79" s="29"/>
      <c r="E79" s="31">
        <f>'I. Фін результат'!E97</f>
        <v>0</v>
      </c>
      <c r="F79" s="29"/>
      <c r="G79" s="43">
        <f t="shared" si="2"/>
        <v>0</v>
      </c>
      <c r="H79" s="32" t="e">
        <f t="shared" si="0"/>
        <v>#DIV/0!</v>
      </c>
    </row>
    <row r="80" spans="1:8" s="26" customFormat="1" ht="19.5" customHeight="1">
      <c r="A80" s="47" t="s">
        <v>91</v>
      </c>
      <c r="B80" s="58">
        <v>1450</v>
      </c>
      <c r="C80" s="37">
        <f>SUM(C75:C79)</f>
        <v>903</v>
      </c>
      <c r="D80" s="38">
        <f>SUM(D75:D79)</f>
        <v>491.3</v>
      </c>
      <c r="E80" s="37">
        <f>SUM(E75:E79)</f>
        <v>595</v>
      </c>
      <c r="F80" s="37">
        <f>SUM(F75:F79)</f>
        <v>491.3</v>
      </c>
      <c r="G80" s="39">
        <f t="shared" si="2"/>
        <v>-103.69999999999999</v>
      </c>
      <c r="H80" s="40">
        <f t="shared" si="0"/>
        <v>82.57142857142857</v>
      </c>
    </row>
    <row r="81" spans="1:8" s="26" customFormat="1" ht="19.5" customHeight="1">
      <c r="A81" s="284" t="s">
        <v>92</v>
      </c>
      <c r="B81" s="284"/>
      <c r="C81" s="284"/>
      <c r="D81" s="284"/>
      <c r="E81" s="284"/>
      <c r="F81" s="284"/>
      <c r="G81" s="284"/>
      <c r="H81" s="284"/>
    </row>
    <row r="82" spans="1:8" s="26" customFormat="1" ht="18.75" customHeight="1">
      <c r="A82" s="285" t="s">
        <v>93</v>
      </c>
      <c r="B82" s="285"/>
      <c r="C82" s="285"/>
      <c r="D82" s="285"/>
      <c r="E82" s="285"/>
      <c r="F82" s="285"/>
      <c r="G82" s="285"/>
      <c r="H82" s="285"/>
    </row>
    <row r="83" spans="1:8" s="26" customFormat="1" ht="37.5" customHeight="1">
      <c r="A83" s="59" t="s">
        <v>94</v>
      </c>
      <c r="B83" s="60">
        <v>2000</v>
      </c>
      <c r="C83" s="42">
        <f>'ІІ. Розр. з бюджетом'!C7</f>
        <v>0</v>
      </c>
      <c r="D83" s="42">
        <f>'ІІ. Розр. з бюджетом'!D7</f>
        <v>0</v>
      </c>
      <c r="E83" s="42">
        <f>'ІІ. Розр. з бюджетом'!E7</f>
        <v>0</v>
      </c>
      <c r="F83" s="42">
        <f>'ІІ. Розр. з бюджетом'!F7</f>
        <v>0</v>
      </c>
      <c r="G83" s="42">
        <f aca="true" t="shared" si="3" ref="G83:G93">F83-E83</f>
        <v>0</v>
      </c>
      <c r="H83" s="32" t="e">
        <f aca="true" t="shared" si="4" ref="H83:H93">(F83/E83)*100</f>
        <v>#DIV/0!</v>
      </c>
    </row>
    <row r="84" spans="1:8" s="26" customFormat="1" ht="39.75" customHeight="1">
      <c r="A84" s="61" t="s">
        <v>95</v>
      </c>
      <c r="B84" s="13">
        <v>2010</v>
      </c>
      <c r="C84" s="62">
        <f>SUM(C85:C86)</f>
        <v>0</v>
      </c>
      <c r="D84" s="62">
        <f>SUM(D85:D86)</f>
        <v>0</v>
      </c>
      <c r="E84" s="62">
        <f>SUM(E85:E86)</f>
        <v>0</v>
      </c>
      <c r="F84" s="62">
        <f>SUM(F85:F86)</f>
        <v>0</v>
      </c>
      <c r="G84" s="43">
        <f t="shared" si="3"/>
        <v>0</v>
      </c>
      <c r="H84" s="32" t="e">
        <f t="shared" si="4"/>
        <v>#DIV/0!</v>
      </c>
    </row>
    <row r="85" spans="1:8" s="26" customFormat="1" ht="37.5" customHeight="1">
      <c r="A85" s="41" t="s">
        <v>96</v>
      </c>
      <c r="B85" s="13">
        <v>2011</v>
      </c>
      <c r="C85" s="42">
        <f>'ІІ. Розр. з бюджетом'!C9</f>
        <v>0</v>
      </c>
      <c r="D85" s="42">
        <f>'ІІ. Розр. з бюджетом'!D9</f>
        <v>0</v>
      </c>
      <c r="E85" s="42">
        <f>'ІІ. Розр. з бюджетом'!E9</f>
        <v>0</v>
      </c>
      <c r="F85" s="42">
        <f>'ІІ. Розр. з бюджетом'!F9</f>
        <v>0</v>
      </c>
      <c r="G85" s="43">
        <f t="shared" si="3"/>
        <v>0</v>
      </c>
      <c r="H85" s="32" t="e">
        <f t="shared" si="4"/>
        <v>#DIV/0!</v>
      </c>
    </row>
    <row r="86" spans="1:8" s="26" customFormat="1" ht="39.75" customHeight="1">
      <c r="A86" s="41" t="s">
        <v>97</v>
      </c>
      <c r="B86" s="13">
        <v>2012</v>
      </c>
      <c r="C86" s="42">
        <f>'ІІ. Розр. з бюджетом'!C10</f>
        <v>0</v>
      </c>
      <c r="D86" s="42">
        <f>'ІІ. Розр. з бюджетом'!D10</f>
        <v>0</v>
      </c>
      <c r="E86" s="42">
        <f>'ІІ. Розр. з бюджетом'!E10</f>
        <v>0</v>
      </c>
      <c r="F86" s="42">
        <f>'ІІ. Розр. з бюджетом'!F10</f>
        <v>0</v>
      </c>
      <c r="G86" s="43">
        <f t="shared" si="3"/>
        <v>0</v>
      </c>
      <c r="H86" s="32" t="e">
        <f t="shared" si="4"/>
        <v>#DIV/0!</v>
      </c>
    </row>
    <row r="87" spans="1:8" s="26" customFormat="1" ht="18.75">
      <c r="A87" s="41" t="s">
        <v>98</v>
      </c>
      <c r="B87" s="13" t="s">
        <v>99</v>
      </c>
      <c r="C87" s="42">
        <f>'ІІ. Розр. з бюджетом'!C11</f>
        <v>0</v>
      </c>
      <c r="D87" s="42">
        <f>'ІІ. Розр. з бюджетом'!D11</f>
        <v>0</v>
      </c>
      <c r="E87" s="42">
        <f>'ІІ. Розр. з бюджетом'!E11</f>
        <v>0</v>
      </c>
      <c r="F87" s="42">
        <f>'ІІ. Розр. з бюджетом'!F11</f>
        <v>0</v>
      </c>
      <c r="G87" s="63">
        <f t="shared" si="3"/>
        <v>0</v>
      </c>
      <c r="H87" s="32" t="e">
        <f t="shared" si="4"/>
        <v>#DIV/0!</v>
      </c>
    </row>
    <row r="88" spans="1:8" s="26" customFormat="1" ht="18.75">
      <c r="A88" s="41" t="s">
        <v>100</v>
      </c>
      <c r="B88" s="13">
        <v>2020</v>
      </c>
      <c r="C88" s="42">
        <f>'ІІ. Розр. з бюджетом'!C12</f>
        <v>0</v>
      </c>
      <c r="D88" s="42">
        <f>'ІІ. Розр. з бюджетом'!D12</f>
        <v>0</v>
      </c>
      <c r="E88" s="42">
        <f>'ІІ. Розр. з бюджетом'!E12</f>
        <v>0</v>
      </c>
      <c r="F88" s="42">
        <f>'ІІ. Розр. з бюджетом'!F12</f>
        <v>0</v>
      </c>
      <c r="G88" s="43">
        <f t="shared" si="3"/>
        <v>0</v>
      </c>
      <c r="H88" s="32" t="e">
        <f t="shared" si="4"/>
        <v>#DIV/0!</v>
      </c>
    </row>
    <row r="89" spans="1:8" s="26" customFormat="1" ht="18.75">
      <c r="A89" s="61" t="s">
        <v>101</v>
      </c>
      <c r="B89" s="13">
        <v>2030</v>
      </c>
      <c r="C89" s="42">
        <f>'ІІ. Розр. з бюджетом'!C13</f>
        <v>0</v>
      </c>
      <c r="D89" s="42">
        <f>'ІІ. Розр. з бюджетом'!D13</f>
        <v>0</v>
      </c>
      <c r="E89" s="42">
        <f>'ІІ. Розр. з бюджетом'!E13</f>
        <v>0</v>
      </c>
      <c r="F89" s="42">
        <f>'ІІ. Розр. з бюджетом'!F13</f>
        <v>0</v>
      </c>
      <c r="G89" s="43">
        <f t="shared" si="3"/>
        <v>0</v>
      </c>
      <c r="H89" s="32" t="e">
        <f t="shared" si="4"/>
        <v>#DIV/0!</v>
      </c>
    </row>
    <row r="90" spans="1:8" s="26" customFormat="1" ht="18.75">
      <c r="A90" s="61" t="s">
        <v>102</v>
      </c>
      <c r="B90" s="13">
        <v>2040</v>
      </c>
      <c r="C90" s="42">
        <f>'ІІ. Розр. з бюджетом'!C15</f>
        <v>0</v>
      </c>
      <c r="D90" s="42">
        <f>'ІІ. Розр. з бюджетом'!D15</f>
        <v>0</v>
      </c>
      <c r="E90" s="42">
        <f>'ІІ. Розр. з бюджетом'!E15</f>
        <v>0</v>
      </c>
      <c r="F90" s="42">
        <f>'ІІ. Розр. з бюджетом'!F15</f>
        <v>0</v>
      </c>
      <c r="G90" s="43">
        <f t="shared" si="3"/>
        <v>0</v>
      </c>
      <c r="H90" s="32" t="e">
        <f t="shared" si="4"/>
        <v>#DIV/0!</v>
      </c>
    </row>
    <row r="91" spans="1:8" s="26" customFormat="1" ht="18.75">
      <c r="A91" s="61" t="s">
        <v>103</v>
      </c>
      <c r="B91" s="13">
        <v>2050</v>
      </c>
      <c r="C91" s="42">
        <f>'ІІ. Розр. з бюджетом'!C16</f>
        <v>0</v>
      </c>
      <c r="D91" s="42">
        <f>'ІІ. Розр. з бюджетом'!D16</f>
        <v>0</v>
      </c>
      <c r="E91" s="42">
        <f>'ІІ. Розр. з бюджетом'!E16</f>
        <v>0</v>
      </c>
      <c r="F91" s="42">
        <f>'ІІ. Розр. з бюджетом'!F16</f>
        <v>0</v>
      </c>
      <c r="G91" s="43">
        <f t="shared" si="3"/>
        <v>0</v>
      </c>
      <c r="H91" s="32" t="e">
        <f t="shared" si="4"/>
        <v>#DIV/0!</v>
      </c>
    </row>
    <row r="92" spans="1:8" s="26" customFormat="1" ht="18.75">
      <c r="A92" s="61" t="s">
        <v>104</v>
      </c>
      <c r="B92" s="13">
        <v>2060</v>
      </c>
      <c r="C92" s="42">
        <f>'ІІ. Розр. з бюджетом'!C17</f>
        <v>0</v>
      </c>
      <c r="D92" s="42">
        <f>'ІІ. Розр. з бюджетом'!D17</f>
        <v>0</v>
      </c>
      <c r="E92" s="42">
        <f>'ІІ. Розр. з бюджетом'!E17</f>
        <v>0</v>
      </c>
      <c r="F92" s="42">
        <f>'ІІ. Розр. з бюджетом'!F17</f>
        <v>0</v>
      </c>
      <c r="G92" s="43">
        <f t="shared" si="3"/>
        <v>0</v>
      </c>
      <c r="H92" s="32" t="e">
        <f t="shared" si="4"/>
        <v>#DIV/0!</v>
      </c>
    </row>
    <row r="93" spans="1:8" s="26" customFormat="1" ht="41.25" customHeight="1">
      <c r="A93" s="61" t="s">
        <v>105</v>
      </c>
      <c r="B93" s="13">
        <v>2070</v>
      </c>
      <c r="C93" s="64">
        <f>SUM(C83,C84,C88,C89,C90,C91,C92)+C66</f>
        <v>0</v>
      </c>
      <c r="D93" s="64"/>
      <c r="E93" s="64">
        <f>SUM(E83,E84,E88,E89,E90,E91,E92)+E66</f>
        <v>551</v>
      </c>
      <c r="F93" s="64">
        <f>SUM(F83,F84,F88,F89,F90,F91,F92)+F66</f>
        <v>502.3</v>
      </c>
      <c r="G93" s="35">
        <f t="shared" si="3"/>
        <v>-48.69999999999999</v>
      </c>
      <c r="H93" s="32">
        <f t="shared" si="4"/>
        <v>91.16152450090745</v>
      </c>
    </row>
    <row r="94" spans="1:8" s="26" customFormat="1" ht="21.75" customHeight="1">
      <c r="A94" s="286" t="s">
        <v>106</v>
      </c>
      <c r="B94" s="286"/>
      <c r="C94" s="286"/>
      <c r="D94" s="286"/>
      <c r="E94" s="286"/>
      <c r="F94" s="286"/>
      <c r="G94" s="286"/>
      <c r="H94" s="286"/>
    </row>
    <row r="95" spans="1:8" s="26" customFormat="1" ht="41.25" customHeight="1">
      <c r="A95" s="65" t="s">
        <v>107</v>
      </c>
      <c r="B95" s="13">
        <v>2110</v>
      </c>
      <c r="C95" s="39">
        <f>'ІІ. Розр. з бюджетом'!C20</f>
        <v>0</v>
      </c>
      <c r="D95" s="39">
        <f>'ІІ. Розр. з бюджетом'!D20</f>
        <v>0</v>
      </c>
      <c r="E95" s="39">
        <f>'ІІ. Розр. з бюджетом'!E20</f>
        <v>0</v>
      </c>
      <c r="F95" s="39">
        <f>'ІІ. Розр. з бюджетом'!F20</f>
        <v>0</v>
      </c>
      <c r="G95" s="39">
        <f>F95-E95</f>
        <v>0</v>
      </c>
      <c r="H95" s="40" t="e">
        <f aca="true" t="shared" si="5" ref="H95:H107">(F95/E95)*100</f>
        <v>#DIV/0!</v>
      </c>
    </row>
    <row r="96" spans="1:8" s="26" customFormat="1" ht="18.75">
      <c r="A96" s="41" t="s">
        <v>108</v>
      </c>
      <c r="B96" s="13">
        <v>2111</v>
      </c>
      <c r="C96" s="35">
        <f>'ІІ. Розр. з бюджетом'!C21</f>
        <v>0</v>
      </c>
      <c r="D96" s="35">
        <f>'ІІ. Розр. з бюджетом'!D21</f>
        <v>0</v>
      </c>
      <c r="E96" s="43">
        <f>'ІІ. Розр. з бюджетом'!E21</f>
        <v>0</v>
      </c>
      <c r="F96" s="43">
        <f>'ІІ. Розр. з бюджетом'!F21</f>
        <v>0</v>
      </c>
      <c r="G96" s="43">
        <f>F96-E96</f>
        <v>0</v>
      </c>
      <c r="H96" s="32" t="e">
        <f t="shared" si="5"/>
        <v>#DIV/0!</v>
      </c>
    </row>
    <row r="97" spans="1:8" s="26" customFormat="1" ht="18.75">
      <c r="A97" s="41" t="s">
        <v>109</v>
      </c>
      <c r="B97" s="13">
        <v>2112</v>
      </c>
      <c r="C97" s="35">
        <f>'ІІ. Розр. з бюджетом'!C22</f>
        <v>0</v>
      </c>
      <c r="D97" s="35">
        <f>'ІІ. Розр. з бюджетом'!D22</f>
        <v>0</v>
      </c>
      <c r="E97" s="35">
        <f>'ІІ. Розр. з бюджетом'!E22</f>
        <v>0</v>
      </c>
      <c r="F97" s="35">
        <f>'ІІ. Розр. з бюджетом'!F22</f>
        <v>0</v>
      </c>
      <c r="G97" s="35">
        <f>F97-E97</f>
        <v>0</v>
      </c>
      <c r="H97" s="32" t="e">
        <f t="shared" si="5"/>
        <v>#DIV/0!</v>
      </c>
    </row>
    <row r="98" spans="1:8" s="26" customFormat="1" ht="19.5" customHeight="1">
      <c r="A98" s="61" t="s">
        <v>110</v>
      </c>
      <c r="B98" s="23">
        <v>2113</v>
      </c>
      <c r="C98" s="35">
        <f>'ІІ. Розр. з бюджетом'!C23</f>
        <v>0</v>
      </c>
      <c r="D98" s="43"/>
      <c r="E98" s="43">
        <f>'ІІ. Розр. з бюджетом'!E23</f>
        <v>0</v>
      </c>
      <c r="F98" s="43">
        <f>'ІІ. Розр. з бюджетом'!F23</f>
        <v>0</v>
      </c>
      <c r="G98" s="43">
        <f>F98-E98</f>
        <v>0</v>
      </c>
      <c r="H98" s="32" t="e">
        <f t="shared" si="5"/>
        <v>#DIV/0!</v>
      </c>
    </row>
    <row r="99" spans="1:8" s="26" customFormat="1" ht="18.75">
      <c r="A99" s="61" t="s">
        <v>111</v>
      </c>
      <c r="B99" s="23">
        <v>2114</v>
      </c>
      <c r="C99" s="35">
        <f>'ІІ. Розр. з бюджетом'!C24</f>
        <v>0</v>
      </c>
      <c r="D99" s="43">
        <f>'ІІ. Розр. з бюджетом'!D24</f>
        <v>0</v>
      </c>
      <c r="E99" s="43">
        <f>'ІІ. Розр. з бюджетом'!E24</f>
        <v>0</v>
      </c>
      <c r="F99" s="43">
        <f>'ІІ. Розр. з бюджетом'!F24</f>
        <v>0</v>
      </c>
      <c r="G99" s="43"/>
      <c r="H99" s="32" t="e">
        <f t="shared" si="5"/>
        <v>#DIV/0!</v>
      </c>
    </row>
    <row r="100" spans="1:8" s="26" customFormat="1" ht="37.5">
      <c r="A100" s="61" t="s">
        <v>112</v>
      </c>
      <c r="B100" s="23">
        <v>2115</v>
      </c>
      <c r="C100" s="35">
        <f>'ІІ. Розр. з бюджетом'!C25</f>
        <v>0</v>
      </c>
      <c r="D100" s="43">
        <f>'ІІ. Розр. з бюджетом'!D25</f>
        <v>0</v>
      </c>
      <c r="E100" s="43">
        <f>'ІІ. Розр. з бюджетом'!E25</f>
        <v>0</v>
      </c>
      <c r="F100" s="43">
        <f>'ІІ. Розр. з бюджетом'!F25</f>
        <v>0</v>
      </c>
      <c r="G100" s="43"/>
      <c r="H100" s="32" t="e">
        <f t="shared" si="5"/>
        <v>#DIV/0!</v>
      </c>
    </row>
    <row r="101" spans="1:8" s="26" customFormat="1" ht="18.75">
      <c r="A101" s="61" t="s">
        <v>113</v>
      </c>
      <c r="B101" s="23">
        <v>2116</v>
      </c>
      <c r="C101" s="35">
        <f>'ІІ. Розр. з бюджетом'!C26</f>
        <v>0</v>
      </c>
      <c r="D101" s="43">
        <f>'ІІ. Розр. з бюджетом'!D26</f>
        <v>0</v>
      </c>
      <c r="E101" s="43">
        <f>'ІІ. Розр. з бюджетом'!E26</f>
        <v>0</v>
      </c>
      <c r="F101" s="43">
        <f>'ІІ. Розр. з бюджетом'!F26</f>
        <v>0</v>
      </c>
      <c r="G101" s="43"/>
      <c r="H101" s="32" t="e">
        <f t="shared" si="5"/>
        <v>#DIV/0!</v>
      </c>
    </row>
    <row r="102" spans="1:8" s="26" customFormat="1" ht="18.75">
      <c r="A102" s="61" t="s">
        <v>114</v>
      </c>
      <c r="B102" s="23">
        <v>2117</v>
      </c>
      <c r="C102" s="35">
        <f>'ІІ. Розр. з бюджетом'!C27</f>
        <v>0</v>
      </c>
      <c r="D102" s="35">
        <f>'ІІ. Розр. з бюджетом'!D27</f>
        <v>0</v>
      </c>
      <c r="E102" s="35">
        <f>'ІІ. Розр. з бюджетом'!E27</f>
        <v>0</v>
      </c>
      <c r="F102" s="35">
        <f>'ІІ. Розр. з бюджетом'!F27</f>
        <v>0</v>
      </c>
      <c r="G102" s="35"/>
      <c r="H102" s="32" t="e">
        <f t="shared" si="5"/>
        <v>#DIV/0!</v>
      </c>
    </row>
    <row r="103" spans="1:8" s="26" customFormat="1" ht="21.75" customHeight="1">
      <c r="A103" s="65" t="s">
        <v>115</v>
      </c>
      <c r="B103" s="24">
        <v>2120</v>
      </c>
      <c r="C103" s="66">
        <f>'ІІ. Розр. з бюджетом'!C30</f>
        <v>0</v>
      </c>
      <c r="D103" s="66">
        <f>'ІІ. Розр. з бюджетом'!D30</f>
        <v>0</v>
      </c>
      <c r="E103" s="66">
        <f>'ІІ. Розр. з бюджетом'!E30</f>
        <v>0</v>
      </c>
      <c r="F103" s="67">
        <f>'ІІ. Розр. з бюджетом'!F30</f>
        <v>0</v>
      </c>
      <c r="G103" s="68">
        <f>F103-E103</f>
        <v>0</v>
      </c>
      <c r="H103" s="69" t="e">
        <f t="shared" si="5"/>
        <v>#DIV/0!</v>
      </c>
    </row>
    <row r="104" spans="1:8" s="26" customFormat="1" ht="37.5">
      <c r="A104" s="65" t="s">
        <v>116</v>
      </c>
      <c r="B104" s="24">
        <v>2130</v>
      </c>
      <c r="C104" s="66">
        <f>'ІІ. Розр. з бюджетом'!C35</f>
        <v>0</v>
      </c>
      <c r="D104" s="66">
        <f>'ІІ. Розр. з бюджетом'!D35</f>
        <v>0</v>
      </c>
      <c r="E104" s="66">
        <f>'ІІ. Розр. з бюджетом'!E35</f>
        <v>0</v>
      </c>
      <c r="F104" s="67">
        <f>'ІІ. Розр. з бюджетом'!F35</f>
        <v>0</v>
      </c>
      <c r="G104" s="68">
        <f>F104-E104</f>
        <v>0</v>
      </c>
      <c r="H104" s="69" t="e">
        <f t="shared" si="5"/>
        <v>#DIV/0!</v>
      </c>
    </row>
    <row r="105" spans="1:8" s="26" customFormat="1" ht="60.75" customHeight="1">
      <c r="A105" s="70" t="s">
        <v>117</v>
      </c>
      <c r="B105" s="23">
        <v>2131</v>
      </c>
      <c r="C105" s="31">
        <f>'ІІ. Розр. з бюджетом'!C36</f>
        <v>0</v>
      </c>
      <c r="D105" s="31">
        <f>'ІІ. Розр. з бюджетом'!D36</f>
        <v>0</v>
      </c>
      <c r="E105" s="31">
        <f>'ІІ. Розр. з бюджетом'!E36</f>
        <v>0</v>
      </c>
      <c r="F105" s="31">
        <f>'ІІ. Розр. з бюджетом'!F36</f>
        <v>0</v>
      </c>
      <c r="G105" s="35">
        <f>F105-E105</f>
        <v>0</v>
      </c>
      <c r="H105" s="71" t="e">
        <f t="shared" si="5"/>
        <v>#DIV/0!</v>
      </c>
    </row>
    <row r="106" spans="1:8" s="26" customFormat="1" ht="19.5" customHeight="1">
      <c r="A106" s="70" t="s">
        <v>118</v>
      </c>
      <c r="B106" s="23">
        <v>2133</v>
      </c>
      <c r="C106" s="31">
        <f>'ІІ. Розр. з бюджетом'!C38</f>
        <v>0</v>
      </c>
      <c r="D106" s="31"/>
      <c r="E106" s="31"/>
      <c r="F106" s="31">
        <f>'ІІ. Розр. з бюджетом'!F38</f>
        <v>0</v>
      </c>
      <c r="G106" s="35">
        <f>F106-E106</f>
        <v>0</v>
      </c>
      <c r="H106" s="32" t="e">
        <f t="shared" si="5"/>
        <v>#DIV/0!</v>
      </c>
    </row>
    <row r="107" spans="1:8" s="26" customFormat="1" ht="22.5" customHeight="1">
      <c r="A107" s="48" t="s">
        <v>119</v>
      </c>
      <c r="B107" s="23">
        <v>2200</v>
      </c>
      <c r="C107" s="66">
        <f>'ІІ. Розр. з бюджетом'!C43</f>
        <v>0</v>
      </c>
      <c r="D107" s="66">
        <f>'ІІ. Розр. з бюджетом'!D43</f>
        <v>0</v>
      </c>
      <c r="E107" s="66">
        <f>'ІІ. Розр. з бюджетом'!E43</f>
        <v>0</v>
      </c>
      <c r="F107" s="66">
        <f>'ІІ. Розр. з бюджетом'!F43</f>
        <v>0</v>
      </c>
      <c r="G107" s="39"/>
      <c r="H107" s="40" t="e">
        <f t="shared" si="5"/>
        <v>#DIV/0!</v>
      </c>
    </row>
    <row r="108" spans="1:8" s="26" customFormat="1" ht="19.5" customHeight="1">
      <c r="A108" s="284" t="s">
        <v>120</v>
      </c>
      <c r="B108" s="284"/>
      <c r="C108" s="284"/>
      <c r="D108" s="284"/>
      <c r="E108" s="284"/>
      <c r="F108" s="284"/>
      <c r="G108" s="284"/>
      <c r="H108" s="284"/>
    </row>
    <row r="109" spans="1:8" s="26" customFormat="1" ht="19.5" customHeight="1">
      <c r="A109" s="72" t="s">
        <v>121</v>
      </c>
      <c r="B109" s="13">
        <v>3405</v>
      </c>
      <c r="C109" s="66">
        <f>'ІІІ. Рух грош. коштів'!C69</f>
        <v>0</v>
      </c>
      <c r="D109" s="73"/>
      <c r="E109" s="74">
        <f>'ІІІ. Рух грош. коштів'!E69</f>
        <v>0</v>
      </c>
      <c r="F109" s="73"/>
      <c r="G109" s="39">
        <f>F109-E109</f>
        <v>0</v>
      </c>
      <c r="H109" s="40" t="e">
        <f aca="true" t="shared" si="6" ref="H109:H115">(F109/E109)*100</f>
        <v>#DIV/0!</v>
      </c>
    </row>
    <row r="110" spans="1:8" s="26" customFormat="1" ht="19.5" customHeight="1">
      <c r="A110" s="70" t="s">
        <v>122</v>
      </c>
      <c r="B110" s="75">
        <v>3030</v>
      </c>
      <c r="C110" s="31">
        <f>'ІІІ. Рух грош. коштів'!C11</f>
        <v>0</v>
      </c>
      <c r="D110" s="31"/>
      <c r="E110" s="31"/>
      <c r="F110" s="31"/>
      <c r="G110" s="39"/>
      <c r="H110" s="32" t="e">
        <f t="shared" si="6"/>
        <v>#DIV/0!</v>
      </c>
    </row>
    <row r="111" spans="1:8" s="26" customFormat="1" ht="18.75">
      <c r="A111" s="70" t="s">
        <v>123</v>
      </c>
      <c r="B111" s="75">
        <v>3195</v>
      </c>
      <c r="C111" s="31">
        <f>'ІІІ. Рух грош. коштів'!C37</f>
        <v>0</v>
      </c>
      <c r="D111" s="31">
        <f>'ІІІ. Рух грош. коштів'!D37</f>
        <v>0</v>
      </c>
      <c r="E111" s="31">
        <f>'ІІІ. Рух грош. коштів'!E37</f>
        <v>0</v>
      </c>
      <c r="F111" s="76"/>
      <c r="G111" s="35"/>
      <c r="H111" s="32" t="e">
        <f t="shared" si="6"/>
        <v>#DIV/0!</v>
      </c>
    </row>
    <row r="112" spans="1:8" ht="18.75">
      <c r="A112" s="70" t="s">
        <v>124</v>
      </c>
      <c r="B112" s="75">
        <v>3295</v>
      </c>
      <c r="C112" s="31">
        <f>'ІІІ. Рух грош. коштів'!C50</f>
        <v>0</v>
      </c>
      <c r="D112" s="31">
        <f>'ІІІ. Рух грош. коштів'!D50</f>
        <v>0</v>
      </c>
      <c r="E112" s="42">
        <f>'ІІІ. Рух грош. коштів'!E50</f>
        <v>0</v>
      </c>
      <c r="F112" s="31">
        <f>'ІІІ. Рух грош. коштів'!F50</f>
        <v>0</v>
      </c>
      <c r="G112" s="35">
        <f>F112-E112</f>
        <v>0</v>
      </c>
      <c r="H112" s="32" t="e">
        <f t="shared" si="6"/>
        <v>#DIV/0!</v>
      </c>
    </row>
    <row r="113" spans="1:8" s="26" customFormat="1" ht="18.75">
      <c r="A113" s="70" t="s">
        <v>125</v>
      </c>
      <c r="B113" s="13">
        <v>3395</v>
      </c>
      <c r="C113" s="31">
        <f>'ІІІ. Рух грош. коштів'!C67</f>
        <v>0</v>
      </c>
      <c r="D113" s="31">
        <f>'ІІІ. Рух грош. коштів'!D67</f>
        <v>0</v>
      </c>
      <c r="E113" s="42">
        <f>'ІІІ. Рух грош. коштів'!E67</f>
        <v>0</v>
      </c>
      <c r="F113" s="31">
        <f>'ІІІ. Рух грош. коштів'!F67</f>
        <v>0</v>
      </c>
      <c r="G113" s="35">
        <f>F113-E113</f>
        <v>0</v>
      </c>
      <c r="H113" s="32" t="e">
        <f t="shared" si="6"/>
        <v>#DIV/0!</v>
      </c>
    </row>
    <row r="114" spans="1:8" s="26" customFormat="1" ht="18.75">
      <c r="A114" s="70" t="s">
        <v>126</v>
      </c>
      <c r="B114" s="13">
        <v>3410</v>
      </c>
      <c r="C114" s="31">
        <f>'ІІІ. Рух грош. коштів'!C70</f>
        <v>0</v>
      </c>
      <c r="D114" s="31">
        <f>'ІІІ. Рух грош. коштів'!D70</f>
        <v>0</v>
      </c>
      <c r="E114" s="42">
        <f>'ІІІ. Рух грош. коштів'!E70</f>
        <v>0</v>
      </c>
      <c r="F114" s="31">
        <f>'ІІІ. Рух грош. коштів'!F70</f>
        <v>0</v>
      </c>
      <c r="G114" s="35">
        <f>F114-E114</f>
        <v>0</v>
      </c>
      <c r="H114" s="32" t="e">
        <f t="shared" si="6"/>
        <v>#DIV/0!</v>
      </c>
    </row>
    <row r="115" spans="1:8" s="26" customFormat="1" ht="18.75">
      <c r="A115" s="77" t="s">
        <v>127</v>
      </c>
      <c r="B115" s="13">
        <v>3415</v>
      </c>
      <c r="C115" s="37">
        <f>SUM(C109,C111:C114)</f>
        <v>0</v>
      </c>
      <c r="D115" s="37">
        <f>SUM(D109,D111:D114)</f>
        <v>0</v>
      </c>
      <c r="E115" s="37"/>
      <c r="F115" s="37">
        <f>SUM(F109,F111:F114)</f>
        <v>0</v>
      </c>
      <c r="G115" s="39"/>
      <c r="H115" s="40" t="e">
        <f t="shared" si="6"/>
        <v>#DIV/0!</v>
      </c>
    </row>
    <row r="116" spans="1:8" s="26" customFormat="1" ht="19.5" customHeight="1">
      <c r="A116" s="287" t="s">
        <v>128</v>
      </c>
      <c r="B116" s="287"/>
      <c r="C116" s="287"/>
      <c r="D116" s="287"/>
      <c r="E116" s="287"/>
      <c r="F116" s="287"/>
      <c r="G116" s="287"/>
      <c r="H116" s="287"/>
    </row>
    <row r="117" spans="1:8" s="26" customFormat="1" ht="19.5" customHeight="1">
      <c r="A117" s="72" t="s">
        <v>129</v>
      </c>
      <c r="B117" s="78">
        <v>4000</v>
      </c>
      <c r="C117" s="79">
        <f>SUM(C118:C123)</f>
        <v>0</v>
      </c>
      <c r="D117" s="79">
        <f>SUM(D118:D123)</f>
        <v>0</v>
      </c>
      <c r="E117" s="79">
        <f>SUM(E118:E123)</f>
        <v>0</v>
      </c>
      <c r="F117" s="79">
        <f>SUM(F118:F123)</f>
        <v>0</v>
      </c>
      <c r="G117" s="39">
        <f>F117-E117</f>
        <v>0</v>
      </c>
      <c r="H117" s="40" t="e">
        <f aca="true" t="shared" si="7" ref="H117:H128">(F117/E117)*100</f>
        <v>#DIV/0!</v>
      </c>
    </row>
    <row r="118" spans="1:8" s="26" customFormat="1" ht="19.5" customHeight="1">
      <c r="A118" s="41" t="s">
        <v>130</v>
      </c>
      <c r="B118" s="80" t="s">
        <v>131</v>
      </c>
      <c r="C118" s="42">
        <f>'IV. Кап. інвестиції'!C7</f>
        <v>0</v>
      </c>
      <c r="D118" s="42">
        <f>'IV. Кап. інвестиції'!D7</f>
        <v>0</v>
      </c>
      <c r="E118" s="42">
        <f>'IV. Кап. інвестиції'!E7</f>
        <v>0</v>
      </c>
      <c r="F118" s="42">
        <f>'IV. Кап. інвестиції'!F7</f>
        <v>0</v>
      </c>
      <c r="G118" s="43">
        <f>F118-E118</f>
        <v>0</v>
      </c>
      <c r="H118" s="32" t="e">
        <f t="shared" si="7"/>
        <v>#DIV/0!</v>
      </c>
    </row>
    <row r="119" spans="1:8" s="26" customFormat="1" ht="19.5" customHeight="1">
      <c r="A119" s="41" t="s">
        <v>132</v>
      </c>
      <c r="B119" s="80">
        <v>4020</v>
      </c>
      <c r="C119" s="42">
        <f>'IV. Кап. інвестиції'!C8</f>
        <v>0</v>
      </c>
      <c r="D119" s="31">
        <f>'IV. Кап. інвестиції'!D8</f>
        <v>0</v>
      </c>
      <c r="E119" s="42">
        <f>'IV. Кап. інвестиції'!E8</f>
        <v>0</v>
      </c>
      <c r="F119" s="31">
        <f>'IV. Кап. інвестиції'!F8</f>
        <v>0</v>
      </c>
      <c r="G119" s="35">
        <f>F119-E119</f>
        <v>0</v>
      </c>
      <c r="H119" s="32" t="e">
        <f t="shared" si="7"/>
        <v>#DIV/0!</v>
      </c>
    </row>
    <row r="120" spans="1:8" s="26" customFormat="1" ht="19.5" customHeight="1">
      <c r="A120" s="41" t="s">
        <v>133</v>
      </c>
      <c r="B120" s="80">
        <v>4030</v>
      </c>
      <c r="C120" s="42">
        <f>'IV. Кап. інвестиції'!C9</f>
        <v>0</v>
      </c>
      <c r="D120" s="31">
        <f>'IV. Кап. інвестиції'!D9</f>
        <v>0</v>
      </c>
      <c r="E120" s="42">
        <f>'IV. Кап. інвестиції'!E9</f>
        <v>0</v>
      </c>
      <c r="F120" s="42">
        <f>'IV. Кап. інвестиції'!F9</f>
        <v>0</v>
      </c>
      <c r="G120" s="43">
        <f>F120-E120</f>
        <v>0</v>
      </c>
      <c r="H120" s="32" t="e">
        <f t="shared" si="7"/>
        <v>#DIV/0!</v>
      </c>
    </row>
    <row r="121" spans="1:8" s="26" customFormat="1" ht="18.75">
      <c r="A121" s="41" t="s">
        <v>134</v>
      </c>
      <c r="B121" s="80">
        <v>4040</v>
      </c>
      <c r="C121" s="42">
        <f>'IV. Кап. інвестиції'!C10</f>
        <v>0</v>
      </c>
      <c r="D121" s="31">
        <f>'IV. Кап. інвестиції'!D10</f>
        <v>0</v>
      </c>
      <c r="E121" s="42">
        <f>'IV. Кап. інвестиції'!E10</f>
        <v>0</v>
      </c>
      <c r="F121" s="42">
        <f>'IV. Кап. інвестиції'!F10</f>
        <v>0</v>
      </c>
      <c r="G121" s="43">
        <f>F121-E121</f>
        <v>0</v>
      </c>
      <c r="H121" s="32" t="e">
        <f t="shared" si="7"/>
        <v>#DIV/0!</v>
      </c>
    </row>
    <row r="122" spans="1:8" s="26" customFormat="1" ht="37.5">
      <c r="A122" s="41" t="s">
        <v>135</v>
      </c>
      <c r="B122" s="80">
        <v>4050</v>
      </c>
      <c r="C122" s="31">
        <f>'IV. Кап. інвестиції'!C11</f>
        <v>0</v>
      </c>
      <c r="D122" s="31">
        <f>'IV. Кап. інвестиції'!D11</f>
        <v>0</v>
      </c>
      <c r="E122" s="31">
        <f>'IV. Кап. інвестиції'!E11</f>
        <v>0</v>
      </c>
      <c r="F122" s="31">
        <f>'IV. Кап. інвестиції'!F11</f>
        <v>0</v>
      </c>
      <c r="G122" s="43"/>
      <c r="H122" s="32" t="e">
        <f t="shared" si="7"/>
        <v>#DIV/0!</v>
      </c>
    </row>
    <row r="123" spans="1:8" s="26" customFormat="1" ht="18.75">
      <c r="A123" s="41" t="s">
        <v>136</v>
      </c>
      <c r="B123" s="80">
        <v>4060</v>
      </c>
      <c r="C123" s="42">
        <f>'IV. Кап. інвестиції'!C12</f>
        <v>0</v>
      </c>
      <c r="D123" s="31">
        <f>'IV. Кап. інвестиції'!D12</f>
        <v>0</v>
      </c>
      <c r="E123" s="31">
        <f>'IV. Кап. інвестиції'!E12</f>
        <v>0</v>
      </c>
      <c r="F123" s="31">
        <f>'IV. Кап. інвестиції'!F12</f>
        <v>0</v>
      </c>
      <c r="G123" s="35" t="s">
        <v>137</v>
      </c>
      <c r="H123" s="32" t="e">
        <f t="shared" si="7"/>
        <v>#DIV/0!</v>
      </c>
    </row>
    <row r="124" spans="1:8" s="26" customFormat="1" ht="19.5" customHeight="1">
      <c r="A124" s="48" t="s">
        <v>138</v>
      </c>
      <c r="B124" s="78">
        <v>4000</v>
      </c>
      <c r="C124" s="81">
        <f>SUM(C125:C128)</f>
        <v>0</v>
      </c>
      <c r="D124" s="81">
        <f>SUM(D125:D128)</f>
        <v>0</v>
      </c>
      <c r="E124" s="81">
        <f>SUM(E125:E128)</f>
        <v>0</v>
      </c>
      <c r="F124" s="81">
        <f>SUM(F125:F128)</f>
        <v>0</v>
      </c>
      <c r="G124" s="49">
        <f>F124-E124</f>
        <v>0</v>
      </c>
      <c r="H124" s="40" t="e">
        <f t="shared" si="7"/>
        <v>#DIV/0!</v>
      </c>
    </row>
    <row r="125" spans="1:8" s="26" customFormat="1" ht="19.5" customHeight="1">
      <c r="A125" s="61" t="s">
        <v>139</v>
      </c>
      <c r="B125" s="78" t="s">
        <v>140</v>
      </c>
      <c r="C125" s="82"/>
      <c r="D125" s="82"/>
      <c r="E125" s="42">
        <f>'6.2. Інша інфо_2'!M36</f>
        <v>0</v>
      </c>
      <c r="F125" s="42">
        <f>'6.2. Інша інфо_2'!N36</f>
        <v>0</v>
      </c>
      <c r="G125" s="43">
        <f>F125-E125</f>
        <v>0</v>
      </c>
      <c r="H125" s="32" t="e">
        <f t="shared" si="7"/>
        <v>#DIV/0!</v>
      </c>
    </row>
    <row r="126" spans="1:8" s="26" customFormat="1" ht="19.5" customHeight="1">
      <c r="A126" s="61" t="s">
        <v>141</v>
      </c>
      <c r="B126" s="78" t="s">
        <v>142</v>
      </c>
      <c r="C126" s="82"/>
      <c r="D126" s="82"/>
      <c r="E126" s="42">
        <f>'6.2. Інша інфо_2'!Q36</f>
        <v>0</v>
      </c>
      <c r="F126" s="42">
        <f>'6.2. Інша інфо_2'!R36</f>
        <v>0</v>
      </c>
      <c r="G126" s="43">
        <f>F126-E126</f>
        <v>0</v>
      </c>
      <c r="H126" s="32" t="e">
        <f t="shared" si="7"/>
        <v>#DIV/0!</v>
      </c>
    </row>
    <row r="127" spans="1:8" s="26" customFormat="1" ht="19.5" customHeight="1">
      <c r="A127" s="61" t="s">
        <v>143</v>
      </c>
      <c r="B127" s="78" t="s">
        <v>144</v>
      </c>
      <c r="C127" s="82"/>
      <c r="D127" s="82"/>
      <c r="E127" s="42">
        <f>'6.2. Інша інфо_2'!U36</f>
        <v>0</v>
      </c>
      <c r="F127" s="42">
        <f>'6.2. Інша інфо_2'!V36</f>
        <v>0</v>
      </c>
      <c r="G127" s="43">
        <f>F127-E127</f>
        <v>0</v>
      </c>
      <c r="H127" s="32" t="e">
        <f t="shared" si="7"/>
        <v>#DIV/0!</v>
      </c>
    </row>
    <row r="128" spans="1:8" s="26" customFormat="1" ht="19.5" customHeight="1">
      <c r="A128" s="83" t="s">
        <v>145</v>
      </c>
      <c r="B128" s="84" t="s">
        <v>146</v>
      </c>
      <c r="C128" s="85"/>
      <c r="D128" s="85"/>
      <c r="E128" s="86">
        <f>'6.2. Інша інфо_2'!Y36</f>
        <v>0</v>
      </c>
      <c r="F128" s="86">
        <f>'6.2. Інша інфо_2'!Z36</f>
        <v>0</v>
      </c>
      <c r="G128" s="86">
        <f>F128-E128</f>
        <v>0</v>
      </c>
      <c r="H128" s="87" t="e">
        <f t="shared" si="7"/>
        <v>#DIV/0!</v>
      </c>
    </row>
    <row r="129" spans="1:8" s="26" customFormat="1" ht="19.5" customHeight="1">
      <c r="A129" s="288" t="s">
        <v>147</v>
      </c>
      <c r="B129" s="288"/>
      <c r="C129" s="288"/>
      <c r="D129" s="288"/>
      <c r="E129" s="288"/>
      <c r="F129" s="288"/>
      <c r="G129" s="288"/>
      <c r="H129" s="288"/>
    </row>
    <row r="130" spans="1:8" s="26" customFormat="1" ht="18.75">
      <c r="A130" s="88" t="s">
        <v>148</v>
      </c>
      <c r="B130" s="60">
        <v>5040</v>
      </c>
      <c r="C130" s="89" t="e">
        <f>(C66/C34)*100</f>
        <v>#DIV/0!</v>
      </c>
      <c r="D130" s="90" t="e">
        <f>(D66/D34)*100</f>
        <v>#DIV/0!</v>
      </c>
      <c r="E130" s="89" t="e">
        <f>(E66/E34)*100</f>
        <v>#DIV/0!</v>
      </c>
      <c r="F130" s="90" t="s">
        <v>149</v>
      </c>
      <c r="G130" s="91" t="e">
        <f>F130-E130</f>
        <v>#VALUE!</v>
      </c>
      <c r="H130" s="32" t="e">
        <f>(F130/E130)*100</f>
        <v>#VALUE!</v>
      </c>
    </row>
    <row r="131" spans="1:8" s="26" customFormat="1" ht="18.75">
      <c r="A131" s="88" t="s">
        <v>150</v>
      </c>
      <c r="B131" s="60">
        <v>5020</v>
      </c>
      <c r="C131" s="89" t="e">
        <f>(C66/C142)*100</f>
        <v>#DIV/0!</v>
      </c>
      <c r="D131" s="89" t="e">
        <f>(D66/D142)*100</f>
        <v>#DIV/0!</v>
      </c>
      <c r="E131" s="89" t="e">
        <f>(E66/E142)*100</f>
        <v>#DIV/0!</v>
      </c>
      <c r="F131" s="89" t="e">
        <f>(F66/F142)*100</f>
        <v>#VALUE!</v>
      </c>
      <c r="G131" s="92" t="e">
        <f>F131-E131</f>
        <v>#VALUE!</v>
      </c>
      <c r="H131" s="32" t="e">
        <f>(F131/E131)*100</f>
        <v>#VALUE!</v>
      </c>
    </row>
    <row r="132" spans="1:8" s="26" customFormat="1" ht="18.75">
      <c r="A132" s="70" t="s">
        <v>151</v>
      </c>
      <c r="B132" s="13">
        <v>5030</v>
      </c>
      <c r="C132" s="92" t="e">
        <f>(C66/C148)*100</f>
        <v>#DIV/0!</v>
      </c>
      <c r="D132" s="92" t="e">
        <f>(D66/D148)*100</f>
        <v>#DIV/0!</v>
      </c>
      <c r="E132" s="92" t="e">
        <f>(E66/E148)*100</f>
        <v>#DIV/0!</v>
      </c>
      <c r="F132" s="92" t="e">
        <f>(F66/F148)*100</f>
        <v>#VALUE!</v>
      </c>
      <c r="G132" s="92" t="e">
        <f>F132-E132</f>
        <v>#VALUE!</v>
      </c>
      <c r="H132" s="32" t="e">
        <f>(F132/E132)*100</f>
        <v>#VALUE!</v>
      </c>
    </row>
    <row r="133" spans="1:8" s="26" customFormat="1" ht="18.75">
      <c r="A133" s="93" t="s">
        <v>152</v>
      </c>
      <c r="B133" s="75">
        <v>5110</v>
      </c>
      <c r="C133" s="94" t="e">
        <f>C148/C145</f>
        <v>#DIV/0!</v>
      </c>
      <c r="D133" s="94" t="e">
        <f>D148/D145</f>
        <v>#DIV/0!</v>
      </c>
      <c r="E133" s="94" t="e">
        <f>E148/E145</f>
        <v>#DIV/0!</v>
      </c>
      <c r="F133" s="94" t="e">
        <f>F148/F145</f>
        <v>#VALUE!</v>
      </c>
      <c r="G133" s="92" t="e">
        <f>F133-E133</f>
        <v>#VALUE!</v>
      </c>
      <c r="H133" s="32" t="e">
        <f>(F133/E133)*100</f>
        <v>#VALUE!</v>
      </c>
    </row>
    <row r="134" spans="1:8" s="26" customFormat="1" ht="21.75" customHeight="1">
      <c r="A134" s="95" t="s">
        <v>153</v>
      </c>
      <c r="B134" s="96">
        <v>5220</v>
      </c>
      <c r="C134" s="97" t="e">
        <f>C139/C138</f>
        <v>#DIV/0!</v>
      </c>
      <c r="D134" s="97" t="e">
        <f>D139/D138</f>
        <v>#DIV/0!</v>
      </c>
      <c r="E134" s="97" t="e">
        <f>E139/E138</f>
        <v>#DIV/0!</v>
      </c>
      <c r="F134" s="97" t="e">
        <f>F139/F138</f>
        <v>#VALUE!</v>
      </c>
      <c r="G134" s="97" t="e">
        <f>F134-E134</f>
        <v>#VALUE!</v>
      </c>
      <c r="H134" s="87" t="e">
        <f>(F134/E134)*100</f>
        <v>#VALUE!</v>
      </c>
    </row>
    <row r="135" spans="1:8" s="26" customFormat="1" ht="19.5" customHeight="1">
      <c r="A135" s="284" t="s">
        <v>154</v>
      </c>
      <c r="B135" s="284"/>
      <c r="C135" s="284"/>
      <c r="D135" s="284"/>
      <c r="E135" s="284"/>
      <c r="F135" s="284"/>
      <c r="G135" s="284"/>
      <c r="H135" s="284"/>
    </row>
    <row r="136" spans="1:8" s="26" customFormat="1" ht="19.5" customHeight="1">
      <c r="A136" s="88" t="s">
        <v>155</v>
      </c>
      <c r="B136" s="60">
        <v>6000</v>
      </c>
      <c r="C136" s="82"/>
      <c r="D136" s="82"/>
      <c r="E136" s="82"/>
      <c r="F136" s="98" t="s">
        <v>156</v>
      </c>
      <c r="G136" s="43">
        <f aca="true" t="shared" si="8" ref="G136:G148">D136-C136</f>
        <v>0</v>
      </c>
      <c r="H136" s="32" t="e">
        <f aca="true" t="shared" si="9" ref="H136:H148">(D136/C136)*100</f>
        <v>#DIV/0!</v>
      </c>
    </row>
    <row r="137" spans="1:8" s="26" customFormat="1" ht="19.5" customHeight="1">
      <c r="A137" s="88" t="s">
        <v>157</v>
      </c>
      <c r="B137" s="60">
        <v>6001</v>
      </c>
      <c r="C137" s="99">
        <f>C138-C139</f>
        <v>0</v>
      </c>
      <c r="D137" s="99">
        <f>D138-D139</f>
        <v>0</v>
      </c>
      <c r="E137" s="99">
        <f>E138-E139</f>
        <v>0</v>
      </c>
      <c r="F137" s="98" t="s">
        <v>156</v>
      </c>
      <c r="G137" s="43">
        <f t="shared" si="8"/>
        <v>0</v>
      </c>
      <c r="H137" s="32" t="e">
        <f t="shared" si="9"/>
        <v>#DIV/0!</v>
      </c>
    </row>
    <row r="138" spans="1:8" s="26" customFormat="1" ht="19.5" customHeight="1">
      <c r="A138" s="88" t="s">
        <v>158</v>
      </c>
      <c r="B138" s="60">
        <v>6002</v>
      </c>
      <c r="C138" s="82"/>
      <c r="D138" s="82"/>
      <c r="E138" s="82"/>
      <c r="F138" s="98" t="s">
        <v>156</v>
      </c>
      <c r="G138" s="43">
        <f t="shared" si="8"/>
        <v>0</v>
      </c>
      <c r="H138" s="32" t="e">
        <f t="shared" si="9"/>
        <v>#DIV/0!</v>
      </c>
    </row>
    <row r="139" spans="1:8" s="26" customFormat="1" ht="19.5" customHeight="1">
      <c r="A139" s="88" t="s">
        <v>159</v>
      </c>
      <c r="B139" s="60">
        <v>6003</v>
      </c>
      <c r="C139" s="82"/>
      <c r="D139" s="82"/>
      <c r="E139" s="82"/>
      <c r="F139" s="98" t="s">
        <v>156</v>
      </c>
      <c r="G139" s="43">
        <f t="shared" si="8"/>
        <v>0</v>
      </c>
      <c r="H139" s="32" t="e">
        <f t="shared" si="9"/>
        <v>#DIV/0!</v>
      </c>
    </row>
    <row r="140" spans="1:8" s="26" customFormat="1" ht="19.5" customHeight="1">
      <c r="A140" s="70" t="s">
        <v>160</v>
      </c>
      <c r="B140" s="13">
        <v>6010</v>
      </c>
      <c r="C140" s="82"/>
      <c r="D140" s="82"/>
      <c r="E140" s="82"/>
      <c r="F140" s="98" t="s">
        <v>156</v>
      </c>
      <c r="G140" s="43">
        <f t="shared" si="8"/>
        <v>0</v>
      </c>
      <c r="H140" s="32" t="e">
        <f t="shared" si="9"/>
        <v>#DIV/0!</v>
      </c>
    </row>
    <row r="141" spans="1:8" s="26" customFormat="1" ht="18.75">
      <c r="A141" s="70" t="s">
        <v>161</v>
      </c>
      <c r="B141" s="13">
        <v>6011</v>
      </c>
      <c r="C141" s="82"/>
      <c r="D141" s="82"/>
      <c r="E141" s="82"/>
      <c r="F141" s="98" t="s">
        <v>156</v>
      </c>
      <c r="G141" s="43">
        <f t="shared" si="8"/>
        <v>0</v>
      </c>
      <c r="H141" s="32" t="e">
        <f t="shared" si="9"/>
        <v>#DIV/0!</v>
      </c>
    </row>
    <row r="142" spans="1:8" s="26" customFormat="1" ht="19.5" customHeight="1">
      <c r="A142" s="48" t="s">
        <v>162</v>
      </c>
      <c r="B142" s="13">
        <v>6020</v>
      </c>
      <c r="C142" s="100"/>
      <c r="D142" s="100"/>
      <c r="E142" s="100"/>
      <c r="F142" s="98" t="s">
        <v>156</v>
      </c>
      <c r="G142" s="49">
        <f t="shared" si="8"/>
        <v>0</v>
      </c>
      <c r="H142" s="40" t="e">
        <f t="shared" si="9"/>
        <v>#DIV/0!</v>
      </c>
    </row>
    <row r="143" spans="1:8" s="26" customFormat="1" ht="19.5" customHeight="1">
      <c r="A143" s="70" t="s">
        <v>163</v>
      </c>
      <c r="B143" s="13">
        <v>6030</v>
      </c>
      <c r="C143" s="82"/>
      <c r="D143" s="82"/>
      <c r="E143" s="82"/>
      <c r="F143" s="98" t="s">
        <v>156</v>
      </c>
      <c r="G143" s="43">
        <f t="shared" si="8"/>
        <v>0</v>
      </c>
      <c r="H143" s="32" t="e">
        <f t="shared" si="9"/>
        <v>#DIV/0!</v>
      </c>
    </row>
    <row r="144" spans="1:8" s="26" customFormat="1" ht="19.5" customHeight="1">
      <c r="A144" s="70" t="s">
        <v>164</v>
      </c>
      <c r="B144" s="13">
        <v>6040</v>
      </c>
      <c r="C144" s="82"/>
      <c r="D144" s="82"/>
      <c r="E144" s="82"/>
      <c r="F144" s="98" t="s">
        <v>156</v>
      </c>
      <c r="G144" s="43">
        <f t="shared" si="8"/>
        <v>0</v>
      </c>
      <c r="H144" s="32" t="e">
        <f t="shared" si="9"/>
        <v>#DIV/0!</v>
      </c>
    </row>
    <row r="145" spans="1:8" s="26" customFormat="1" ht="19.5" customHeight="1">
      <c r="A145" s="48" t="s">
        <v>165</v>
      </c>
      <c r="B145" s="13">
        <v>6050</v>
      </c>
      <c r="C145" s="101">
        <f>SUM(C143:C144)</f>
        <v>0</v>
      </c>
      <c r="D145" s="101">
        <f>SUM(D143:D144)</f>
        <v>0</v>
      </c>
      <c r="E145" s="101">
        <f>SUM(E143:E144)</f>
        <v>0</v>
      </c>
      <c r="F145" s="98" t="s">
        <v>156</v>
      </c>
      <c r="G145" s="49">
        <f t="shared" si="8"/>
        <v>0</v>
      </c>
      <c r="H145" s="40" t="e">
        <f t="shared" si="9"/>
        <v>#DIV/0!</v>
      </c>
    </row>
    <row r="146" spans="1:8" s="26" customFormat="1" ht="19.5" customHeight="1">
      <c r="A146" s="70" t="s">
        <v>166</v>
      </c>
      <c r="B146" s="13">
        <v>6060</v>
      </c>
      <c r="C146" s="82"/>
      <c r="D146" s="82"/>
      <c r="E146" s="82"/>
      <c r="F146" s="98" t="s">
        <v>156</v>
      </c>
      <c r="G146" s="43">
        <f t="shared" si="8"/>
        <v>0</v>
      </c>
      <c r="H146" s="32" t="e">
        <f t="shared" si="9"/>
        <v>#DIV/0!</v>
      </c>
    </row>
    <row r="147" spans="1:8" s="26" customFormat="1" ht="18.75">
      <c r="A147" s="70" t="s">
        <v>167</v>
      </c>
      <c r="B147" s="13">
        <v>6070</v>
      </c>
      <c r="C147" s="82"/>
      <c r="D147" s="82"/>
      <c r="E147" s="82"/>
      <c r="F147" s="98" t="s">
        <v>156</v>
      </c>
      <c r="G147" s="43">
        <f t="shared" si="8"/>
        <v>0</v>
      </c>
      <c r="H147" s="32" t="e">
        <f t="shared" si="9"/>
        <v>#DIV/0!</v>
      </c>
    </row>
    <row r="148" spans="1:8" s="26" customFormat="1" ht="19.5" customHeight="1">
      <c r="A148" s="48" t="s">
        <v>168</v>
      </c>
      <c r="B148" s="13">
        <v>6080</v>
      </c>
      <c r="C148" s="100"/>
      <c r="D148" s="100"/>
      <c r="E148" s="100"/>
      <c r="F148" s="98" t="s">
        <v>156</v>
      </c>
      <c r="G148" s="49">
        <f t="shared" si="8"/>
        <v>0</v>
      </c>
      <c r="H148" s="40" t="e">
        <f t="shared" si="9"/>
        <v>#DIV/0!</v>
      </c>
    </row>
    <row r="149" spans="1:8" s="26" customFormat="1" ht="19.5" customHeight="1">
      <c r="A149" s="287" t="s">
        <v>169</v>
      </c>
      <c r="B149" s="287"/>
      <c r="C149" s="287"/>
      <c r="D149" s="287"/>
      <c r="E149" s="287"/>
      <c r="F149" s="287"/>
      <c r="G149" s="287"/>
      <c r="H149" s="287"/>
    </row>
    <row r="150" spans="1:8" s="26" customFormat="1" ht="19.5" customHeight="1">
      <c r="A150" s="72" t="s">
        <v>170</v>
      </c>
      <c r="B150" s="102" t="s">
        <v>171</v>
      </c>
      <c r="C150" s="103">
        <f>SUM(C151:C153)</f>
        <v>0</v>
      </c>
      <c r="D150" s="103">
        <f>SUM(D151:D153)</f>
        <v>0</v>
      </c>
      <c r="E150" s="103">
        <f>SUM(E151:E153)</f>
        <v>0</v>
      </c>
      <c r="F150" s="103">
        <f>SUM(F151:F153)</f>
        <v>0</v>
      </c>
      <c r="G150" s="74">
        <f aca="true" t="shared" si="10" ref="G150:G157">F150-E150</f>
        <v>0</v>
      </c>
      <c r="H150" s="40" t="e">
        <f aca="true" t="shared" si="11" ref="H150:H157">(F150/E150)*100</f>
        <v>#DIV/0!</v>
      </c>
    </row>
    <row r="151" spans="1:8" s="26" customFormat="1" ht="19.5" customHeight="1">
      <c r="A151" s="70" t="s">
        <v>172</v>
      </c>
      <c r="B151" s="104" t="s">
        <v>173</v>
      </c>
      <c r="C151" s="105"/>
      <c r="D151" s="105"/>
      <c r="E151" s="42">
        <f>'6.1. Інша інфо_1'!F68</f>
        <v>0</v>
      </c>
      <c r="F151" s="42">
        <f>'6.1. Інша інфо_1'!H68</f>
        <v>0</v>
      </c>
      <c r="G151" s="43">
        <f t="shared" si="10"/>
        <v>0</v>
      </c>
      <c r="H151" s="32" t="e">
        <f t="shared" si="11"/>
        <v>#DIV/0!</v>
      </c>
    </row>
    <row r="152" spans="1:8" s="26" customFormat="1" ht="19.5" customHeight="1">
      <c r="A152" s="70" t="s">
        <v>174</v>
      </c>
      <c r="B152" s="104" t="s">
        <v>175</v>
      </c>
      <c r="C152" s="105"/>
      <c r="D152" s="105"/>
      <c r="E152" s="42">
        <f>'6.1. Інша інфо_1'!F71</f>
        <v>0</v>
      </c>
      <c r="F152" s="42">
        <f>'6.1. Інша інфо_1'!H71</f>
        <v>0</v>
      </c>
      <c r="G152" s="43">
        <f t="shared" si="10"/>
        <v>0</v>
      </c>
      <c r="H152" s="32" t="e">
        <f t="shared" si="11"/>
        <v>#DIV/0!</v>
      </c>
    </row>
    <row r="153" spans="1:8" s="26" customFormat="1" ht="19.5" customHeight="1">
      <c r="A153" s="70" t="s">
        <v>176</v>
      </c>
      <c r="B153" s="104" t="s">
        <v>177</v>
      </c>
      <c r="C153" s="105"/>
      <c r="D153" s="105"/>
      <c r="E153" s="42">
        <f>'6.1. Інша інфо_1'!F74</f>
        <v>0</v>
      </c>
      <c r="F153" s="42">
        <f>'6.1. Інша інфо_1'!H74</f>
        <v>0</v>
      </c>
      <c r="G153" s="43">
        <f t="shared" si="10"/>
        <v>0</v>
      </c>
      <c r="H153" s="32" t="e">
        <f t="shared" si="11"/>
        <v>#DIV/0!</v>
      </c>
    </row>
    <row r="154" spans="1:8" s="26" customFormat="1" ht="19.5" customHeight="1">
      <c r="A154" s="48" t="s">
        <v>178</v>
      </c>
      <c r="B154" s="104" t="s">
        <v>179</v>
      </c>
      <c r="C154" s="81">
        <f>SUM(C155:C157)</f>
        <v>0</v>
      </c>
      <c r="D154" s="81">
        <f>SUM(D155:D157)</f>
        <v>0</v>
      </c>
      <c r="E154" s="81">
        <f>SUM(E155:E157)</f>
        <v>0</v>
      </c>
      <c r="F154" s="81">
        <f>SUM(F155:F157)</f>
        <v>0</v>
      </c>
      <c r="G154" s="49">
        <f t="shared" si="10"/>
        <v>0</v>
      </c>
      <c r="H154" s="40" t="e">
        <f t="shared" si="11"/>
        <v>#DIV/0!</v>
      </c>
    </row>
    <row r="155" spans="1:8" s="26" customFormat="1" ht="19.5" customHeight="1">
      <c r="A155" s="70" t="s">
        <v>172</v>
      </c>
      <c r="B155" s="104" t="s">
        <v>180</v>
      </c>
      <c r="C155" s="105"/>
      <c r="D155" s="105"/>
      <c r="E155" s="42">
        <f>'6.1. Інша інфо_1'!J68</f>
        <v>0</v>
      </c>
      <c r="F155" s="42">
        <f>'6.1. Інша інфо_1'!L68</f>
        <v>0</v>
      </c>
      <c r="G155" s="43">
        <f t="shared" si="10"/>
        <v>0</v>
      </c>
      <c r="H155" s="32" t="e">
        <f t="shared" si="11"/>
        <v>#DIV/0!</v>
      </c>
    </row>
    <row r="156" spans="1:8" s="26" customFormat="1" ht="19.5" customHeight="1">
      <c r="A156" s="70" t="s">
        <v>174</v>
      </c>
      <c r="B156" s="104" t="s">
        <v>181</v>
      </c>
      <c r="C156" s="105"/>
      <c r="D156" s="105"/>
      <c r="E156" s="42">
        <f>'6.1. Інша інфо_1'!J71</f>
        <v>0</v>
      </c>
      <c r="F156" s="42">
        <f>'6.1. Інша інфо_1'!L71</f>
        <v>0</v>
      </c>
      <c r="G156" s="43">
        <f t="shared" si="10"/>
        <v>0</v>
      </c>
      <c r="H156" s="32" t="e">
        <f t="shared" si="11"/>
        <v>#DIV/0!</v>
      </c>
    </row>
    <row r="157" spans="1:8" s="26" customFormat="1" ht="19.5" customHeight="1">
      <c r="A157" s="93" t="s">
        <v>176</v>
      </c>
      <c r="B157" s="106" t="s">
        <v>182</v>
      </c>
      <c r="C157" s="105"/>
      <c r="D157" s="105"/>
      <c r="E157" s="42">
        <f>'6.1. Інша інфо_1'!J74</f>
        <v>0</v>
      </c>
      <c r="F157" s="42">
        <f>'6.1. Інша інфо_1'!L74</f>
        <v>0</v>
      </c>
      <c r="G157" s="43">
        <f t="shared" si="10"/>
        <v>0</v>
      </c>
      <c r="H157" s="32" t="e">
        <f t="shared" si="11"/>
        <v>#DIV/0!</v>
      </c>
    </row>
    <row r="158" spans="1:8" s="26" customFormat="1" ht="19.5" customHeight="1">
      <c r="A158" s="284" t="s">
        <v>183</v>
      </c>
      <c r="B158" s="284"/>
      <c r="C158" s="284"/>
      <c r="D158" s="284"/>
      <c r="E158" s="284"/>
      <c r="F158" s="284"/>
      <c r="G158" s="284"/>
      <c r="H158" s="284"/>
    </row>
    <row r="159" spans="1:8" s="26" customFormat="1" ht="60.75" customHeight="1">
      <c r="A159" s="48" t="s">
        <v>184</v>
      </c>
      <c r="B159" s="104" t="s">
        <v>185</v>
      </c>
      <c r="C159" s="81">
        <f>SUM(C160:C162)</f>
        <v>0</v>
      </c>
      <c r="D159" s="98" t="s">
        <v>156</v>
      </c>
      <c r="E159" s="81">
        <f>SUM(E160:E162)</f>
        <v>0</v>
      </c>
      <c r="F159" s="81">
        <f>SUM(F160:F162)</f>
        <v>0</v>
      </c>
      <c r="G159" s="49">
        <f aca="true" t="shared" si="12" ref="G159:G167">F159-E159</f>
        <v>0</v>
      </c>
      <c r="H159" s="40" t="e">
        <f aca="true" t="shared" si="13" ref="H159:H167">(F159/E159)*100</f>
        <v>#DIV/0!</v>
      </c>
    </row>
    <row r="160" spans="1:8" s="26" customFormat="1" ht="18.75">
      <c r="A160" s="41" t="s">
        <v>186</v>
      </c>
      <c r="B160" s="104" t="s">
        <v>187</v>
      </c>
      <c r="C160" s="43">
        <f>'6.1. Інша інфо_1'!C12</f>
        <v>0</v>
      </c>
      <c r="D160" s="98" t="s">
        <v>156</v>
      </c>
      <c r="E160" s="43">
        <f>'6.1. Інша інфо_1'!F12</f>
        <v>0</v>
      </c>
      <c r="F160" s="43">
        <f>'6.1. Інша інфо_1'!I12</f>
        <v>0</v>
      </c>
      <c r="G160" s="43">
        <f t="shared" si="12"/>
        <v>0</v>
      </c>
      <c r="H160" s="32" t="e">
        <f t="shared" si="13"/>
        <v>#DIV/0!</v>
      </c>
    </row>
    <row r="161" spans="1:8" s="26" customFormat="1" ht="18.75">
      <c r="A161" s="41" t="s">
        <v>188</v>
      </c>
      <c r="B161" s="104" t="s">
        <v>189</v>
      </c>
      <c r="C161" s="43">
        <f>'6.1. Інша інфо_1'!C13</f>
        <v>0</v>
      </c>
      <c r="D161" s="98" t="s">
        <v>156</v>
      </c>
      <c r="E161" s="43">
        <f>'6.1. Інша інфо_1'!F13</f>
        <v>0</v>
      </c>
      <c r="F161" s="43">
        <f>'6.1. Інша інфо_1'!I13</f>
        <v>0</v>
      </c>
      <c r="G161" s="43">
        <f t="shared" si="12"/>
        <v>0</v>
      </c>
      <c r="H161" s="32" t="e">
        <f t="shared" si="13"/>
        <v>#DIV/0!</v>
      </c>
    </row>
    <row r="162" spans="1:8" s="26" customFormat="1" ht="18.75">
      <c r="A162" s="41" t="s">
        <v>190</v>
      </c>
      <c r="B162" s="104" t="s">
        <v>191</v>
      </c>
      <c r="C162" s="43">
        <f>'6.1. Інша інфо_1'!C14</f>
        <v>0</v>
      </c>
      <c r="D162" s="98" t="s">
        <v>156</v>
      </c>
      <c r="E162" s="43">
        <f>'6.1. Інша інфо_1'!F14</f>
        <v>0</v>
      </c>
      <c r="F162" s="43">
        <f>'6.1. Інша інфо_1'!I14</f>
        <v>0</v>
      </c>
      <c r="G162" s="43">
        <f t="shared" si="12"/>
        <v>0</v>
      </c>
      <c r="H162" s="32" t="e">
        <f t="shared" si="13"/>
        <v>#DIV/0!</v>
      </c>
    </row>
    <row r="163" spans="1:8" s="26" customFormat="1" ht="19.5" customHeight="1">
      <c r="A163" s="48" t="s">
        <v>87</v>
      </c>
      <c r="B163" s="104" t="s">
        <v>192</v>
      </c>
      <c r="C163" s="37"/>
      <c r="D163" s="98" t="s">
        <v>156</v>
      </c>
      <c r="E163" s="37">
        <f>E76</f>
        <v>409</v>
      </c>
      <c r="F163" s="37">
        <f>F76</f>
        <v>309</v>
      </c>
      <c r="G163" s="39">
        <f t="shared" si="12"/>
        <v>-100</v>
      </c>
      <c r="H163" s="40">
        <f t="shared" si="13"/>
        <v>75.55012224938875</v>
      </c>
    </row>
    <row r="164" spans="1:8" s="26" customFormat="1" ht="37.5">
      <c r="A164" s="48" t="s">
        <v>193</v>
      </c>
      <c r="B164" s="104" t="s">
        <v>194</v>
      </c>
      <c r="C164" s="107" t="e">
        <f>'6.1. Інша інфо_1'!C23:E23</f>
        <v>#DIV/0!</v>
      </c>
      <c r="D164" s="98" t="s">
        <v>156</v>
      </c>
      <c r="E164" s="107">
        <f>'6.1. Інша інфо_1'!F23</f>
        <v>0</v>
      </c>
      <c r="F164" s="107">
        <f>'6.1. Інша інфо_1'!I23</f>
        <v>0</v>
      </c>
      <c r="G164" s="39">
        <f t="shared" si="12"/>
        <v>0</v>
      </c>
      <c r="H164" s="40" t="e">
        <f t="shared" si="13"/>
        <v>#DIV/0!</v>
      </c>
    </row>
    <row r="165" spans="1:8" s="26" customFormat="1" ht="19.5" customHeight="1">
      <c r="A165" s="41" t="s">
        <v>186</v>
      </c>
      <c r="B165" s="104" t="s">
        <v>195</v>
      </c>
      <c r="C165" s="108"/>
      <c r="D165" s="98" t="s">
        <v>156</v>
      </c>
      <c r="E165" s="109" t="e">
        <f>'6.1. Інша інфо_1'!F24</f>
        <v>#DIV/0!</v>
      </c>
      <c r="F165" s="109" t="e">
        <f>'6.1. Інша інфо_1'!I24</f>
        <v>#DIV/0!</v>
      </c>
      <c r="G165" s="35" t="e">
        <f t="shared" si="12"/>
        <v>#DIV/0!</v>
      </c>
      <c r="H165" s="32" t="e">
        <f t="shared" si="13"/>
        <v>#DIV/0!</v>
      </c>
    </row>
    <row r="166" spans="1:8" s="26" customFormat="1" ht="19.5" customHeight="1">
      <c r="A166" s="41" t="s">
        <v>188</v>
      </c>
      <c r="B166" s="104" t="s">
        <v>196</v>
      </c>
      <c r="C166" s="108"/>
      <c r="D166" s="98" t="s">
        <v>156</v>
      </c>
      <c r="E166" s="109" t="e">
        <f>'6.1. Інша інфо_1'!F25</f>
        <v>#DIV/0!</v>
      </c>
      <c r="F166" s="109" t="e">
        <f>'6.1. Інша інфо_1'!I25</f>
        <v>#DIV/0!</v>
      </c>
      <c r="G166" s="35" t="e">
        <f t="shared" si="12"/>
        <v>#DIV/0!</v>
      </c>
      <c r="H166" s="32" t="e">
        <f t="shared" si="13"/>
        <v>#DIV/0!</v>
      </c>
    </row>
    <row r="167" spans="1:8" s="26" customFormat="1" ht="19.5" customHeight="1">
      <c r="A167" s="41" t="s">
        <v>190</v>
      </c>
      <c r="B167" s="104" t="s">
        <v>197</v>
      </c>
      <c r="C167" s="108"/>
      <c r="D167" s="98" t="s">
        <v>156</v>
      </c>
      <c r="E167" s="109" t="e">
        <f>'6.1. Інша інфо_1'!F26</f>
        <v>#DIV/0!</v>
      </c>
      <c r="F167" s="109" t="e">
        <f>'6.1. Інша інфо_1'!I26</f>
        <v>#DIV/0!</v>
      </c>
      <c r="G167" s="35" t="e">
        <f t="shared" si="12"/>
        <v>#DIV/0!</v>
      </c>
      <c r="H167" s="32" t="e">
        <f t="shared" si="13"/>
        <v>#DIV/0!</v>
      </c>
    </row>
    <row r="168" spans="1:8" s="26" customFormat="1" ht="19.5" customHeight="1">
      <c r="A168" s="7"/>
      <c r="B168" s="110"/>
      <c r="C168" s="111"/>
      <c r="D168" s="111"/>
      <c r="E168" s="112"/>
      <c r="F168" s="112"/>
      <c r="G168" s="112"/>
      <c r="H168" s="113"/>
    </row>
    <row r="169" spans="1:8" ht="18.75" customHeight="1">
      <c r="A169" s="114" t="s">
        <v>198</v>
      </c>
      <c r="C169" s="289" t="s">
        <v>199</v>
      </c>
      <c r="D169" s="289"/>
      <c r="E169" s="289"/>
      <c r="F169" s="289"/>
      <c r="G169" s="280" t="s">
        <v>200</v>
      </c>
      <c r="H169" s="280"/>
    </row>
    <row r="170" spans="1:9" s="116" customFormat="1" ht="19.5" customHeight="1">
      <c r="A170" s="8" t="s">
        <v>201</v>
      </c>
      <c r="B170" s="1"/>
      <c r="C170" s="280" t="s">
        <v>202</v>
      </c>
      <c r="D170" s="280"/>
      <c r="E170" s="280"/>
      <c r="F170" s="280"/>
      <c r="G170" s="280" t="s">
        <v>203</v>
      </c>
      <c r="H170" s="280"/>
      <c r="I170" s="10"/>
    </row>
    <row r="171" spans="1:8" ht="18.75" customHeight="1">
      <c r="A171" s="117" t="s">
        <v>204</v>
      </c>
      <c r="C171" s="280" t="s">
        <v>205</v>
      </c>
      <c r="D171" s="280"/>
      <c r="E171" s="280"/>
      <c r="F171" s="280"/>
      <c r="G171" s="290" t="s">
        <v>206</v>
      </c>
      <c r="H171" s="290"/>
    </row>
    <row r="172" spans="1:8" ht="18.75" customHeight="1">
      <c r="A172" s="8" t="s">
        <v>201</v>
      </c>
      <c r="C172" s="291" t="s">
        <v>202</v>
      </c>
      <c r="D172" s="291"/>
      <c r="E172" s="291"/>
      <c r="F172" s="291"/>
      <c r="G172" s="280" t="s">
        <v>203</v>
      </c>
      <c r="H172" s="280"/>
    </row>
    <row r="173" ht="18.75">
      <c r="A173" s="119" t="s">
        <v>207</v>
      </c>
    </row>
    <row r="174" ht="18.75">
      <c r="A174" s="120"/>
    </row>
    <row r="175" spans="1:9" ht="18.75">
      <c r="A175" s="120"/>
      <c r="I175" s="1" t="s">
        <v>208</v>
      </c>
    </row>
    <row r="176" ht="18.75">
      <c r="A176" s="120"/>
    </row>
    <row r="177" ht="18.75">
      <c r="A177" s="120"/>
    </row>
    <row r="178" ht="18.75">
      <c r="A178" s="120"/>
    </row>
    <row r="179" ht="18.75">
      <c r="A179" s="120"/>
    </row>
    <row r="180" ht="18.75">
      <c r="A180" s="120"/>
    </row>
    <row r="181" ht="18.75">
      <c r="A181" s="120"/>
    </row>
    <row r="182" ht="18.75">
      <c r="A182" s="120"/>
    </row>
    <row r="183" ht="18.75">
      <c r="A183" s="120"/>
    </row>
    <row r="184" ht="18.75">
      <c r="A184" s="120"/>
    </row>
    <row r="185" ht="18.75">
      <c r="A185" s="120"/>
    </row>
    <row r="186" ht="18.75">
      <c r="A186" s="120"/>
    </row>
    <row r="187" ht="18.75">
      <c r="A187" s="120"/>
    </row>
    <row r="188" ht="18.75">
      <c r="A188" s="120"/>
    </row>
    <row r="189" ht="18.75">
      <c r="A189" s="120"/>
    </row>
    <row r="190" ht="18.75">
      <c r="A190" s="120"/>
    </row>
    <row r="191" ht="18.75">
      <c r="A191" s="120"/>
    </row>
    <row r="192" ht="18.75">
      <c r="A192" s="120"/>
    </row>
    <row r="193" ht="18.75">
      <c r="A193" s="120"/>
    </row>
    <row r="194" ht="18.75">
      <c r="A194" s="120"/>
    </row>
    <row r="195" ht="18.75">
      <c r="A195" s="120"/>
    </row>
    <row r="196" ht="18.75">
      <c r="A196" s="120"/>
    </row>
    <row r="197" ht="18.75">
      <c r="A197" s="120"/>
    </row>
    <row r="198" ht="18.75">
      <c r="A198" s="120"/>
    </row>
    <row r="199" ht="18.75">
      <c r="A199" s="120"/>
    </row>
    <row r="200" ht="18.75">
      <c r="A200" s="120"/>
    </row>
    <row r="201" ht="18.75">
      <c r="A201" s="120"/>
    </row>
    <row r="202" ht="18.75">
      <c r="A202" s="120"/>
    </row>
    <row r="203" ht="18.75">
      <c r="A203" s="120"/>
    </row>
    <row r="204" ht="18.75">
      <c r="A204" s="120"/>
    </row>
    <row r="205" ht="18.75">
      <c r="A205" s="120"/>
    </row>
    <row r="206" ht="18.75">
      <c r="A206" s="120"/>
    </row>
    <row r="207" ht="18.75">
      <c r="A207" s="120"/>
    </row>
    <row r="208" ht="18.75">
      <c r="A208" s="120"/>
    </row>
    <row r="209" ht="18.75">
      <c r="A209" s="120"/>
    </row>
    <row r="210" ht="18.75">
      <c r="A210" s="120"/>
    </row>
    <row r="211" ht="18.75">
      <c r="A211" s="120"/>
    </row>
    <row r="212" ht="18.75">
      <c r="A212" s="120"/>
    </row>
    <row r="213" ht="18.75">
      <c r="A213" s="120"/>
    </row>
    <row r="214" ht="18.75">
      <c r="A214" s="120"/>
    </row>
    <row r="215" ht="18.75">
      <c r="A215" s="120"/>
    </row>
    <row r="216" ht="18.75">
      <c r="A216" s="120"/>
    </row>
    <row r="217" ht="18.75">
      <c r="A217" s="120"/>
    </row>
    <row r="218" ht="18.75">
      <c r="A218" s="120"/>
    </row>
    <row r="219" ht="18.75">
      <c r="A219" s="120"/>
    </row>
    <row r="220" ht="18.75">
      <c r="A220" s="120"/>
    </row>
    <row r="221" ht="18.75">
      <c r="A221" s="120"/>
    </row>
    <row r="222" ht="18.75">
      <c r="A222" s="120"/>
    </row>
    <row r="223" ht="18.75">
      <c r="A223" s="120"/>
    </row>
    <row r="224" ht="18.75">
      <c r="A224" s="120"/>
    </row>
    <row r="225" ht="18.75">
      <c r="A225" s="120"/>
    </row>
    <row r="226" ht="18.75">
      <c r="A226" s="120"/>
    </row>
    <row r="227" ht="18.75">
      <c r="A227" s="120"/>
    </row>
    <row r="228" ht="18.75">
      <c r="A228" s="120"/>
    </row>
    <row r="229" ht="18.75">
      <c r="A229" s="120"/>
    </row>
    <row r="230" ht="18.75">
      <c r="A230" s="120"/>
    </row>
    <row r="231" ht="18.75">
      <c r="A231" s="120"/>
    </row>
    <row r="232" ht="18.75">
      <c r="A232" s="120"/>
    </row>
    <row r="233" ht="18.75">
      <c r="A233" s="120"/>
    </row>
    <row r="234" ht="18.75">
      <c r="A234" s="120"/>
    </row>
    <row r="235" ht="18.75">
      <c r="A235" s="120"/>
    </row>
    <row r="236" ht="18.75">
      <c r="A236" s="120"/>
    </row>
    <row r="237" ht="18.75">
      <c r="A237" s="120"/>
    </row>
    <row r="238" ht="18.75">
      <c r="A238" s="120"/>
    </row>
    <row r="239" ht="18.75">
      <c r="A239" s="120"/>
    </row>
    <row r="240" ht="18.75">
      <c r="A240" s="120"/>
    </row>
    <row r="241" ht="18.75">
      <c r="A241" s="120"/>
    </row>
    <row r="242" ht="18.75">
      <c r="A242" s="120"/>
    </row>
    <row r="243" ht="18.75">
      <c r="A243" s="120"/>
    </row>
    <row r="244" ht="18.75">
      <c r="A244" s="120"/>
    </row>
    <row r="245" ht="18.75">
      <c r="A245" s="120"/>
    </row>
    <row r="246" ht="18.75">
      <c r="A246" s="120"/>
    </row>
    <row r="247" ht="18.75">
      <c r="A247" s="120"/>
    </row>
    <row r="248" ht="18.75">
      <c r="A248" s="120"/>
    </row>
    <row r="249" ht="18.75">
      <c r="A249" s="120"/>
    </row>
    <row r="250" ht="18.75">
      <c r="A250" s="120"/>
    </row>
    <row r="251" ht="18.75">
      <c r="A251" s="120"/>
    </row>
    <row r="252" ht="18.75">
      <c r="A252" s="120"/>
    </row>
    <row r="253" ht="18.75">
      <c r="A253" s="120"/>
    </row>
    <row r="254" ht="18.75">
      <c r="A254" s="120"/>
    </row>
    <row r="255" ht="18.75">
      <c r="A255" s="120"/>
    </row>
    <row r="256" ht="18.75">
      <c r="A256" s="120"/>
    </row>
    <row r="257" ht="18.75">
      <c r="A257" s="120"/>
    </row>
    <row r="258" ht="18.75">
      <c r="A258" s="120"/>
    </row>
    <row r="259" ht="18.75">
      <c r="A259" s="120"/>
    </row>
    <row r="260" ht="18.75">
      <c r="A260" s="120"/>
    </row>
    <row r="261" ht="18.75">
      <c r="A261" s="120"/>
    </row>
    <row r="262" ht="18.75">
      <c r="A262" s="120"/>
    </row>
    <row r="263" ht="18.75">
      <c r="A263" s="120"/>
    </row>
    <row r="264" ht="18.75">
      <c r="A264" s="120"/>
    </row>
    <row r="265" ht="18.75">
      <c r="A265" s="120"/>
    </row>
    <row r="266" ht="18.75">
      <c r="A266" s="120"/>
    </row>
    <row r="267" ht="18.75">
      <c r="A267" s="120"/>
    </row>
    <row r="268" ht="18.75">
      <c r="A268" s="120"/>
    </row>
    <row r="269" ht="18.75">
      <c r="A269" s="120"/>
    </row>
    <row r="270" ht="18.75">
      <c r="A270" s="120"/>
    </row>
    <row r="271" ht="18.75">
      <c r="A271" s="120"/>
    </row>
    <row r="272" ht="18.75">
      <c r="A272" s="120"/>
    </row>
    <row r="273" ht="18.75">
      <c r="A273" s="120"/>
    </row>
    <row r="274" ht="18.75">
      <c r="A274" s="120"/>
    </row>
    <row r="275" ht="18.75">
      <c r="A275" s="120"/>
    </row>
    <row r="276" ht="18.75">
      <c r="A276" s="120"/>
    </row>
    <row r="277" ht="18.75">
      <c r="A277" s="120"/>
    </row>
    <row r="278" ht="18.75">
      <c r="A278" s="120"/>
    </row>
    <row r="279" ht="18.75">
      <c r="A279" s="120"/>
    </row>
    <row r="280" ht="18.75">
      <c r="A280" s="120"/>
    </row>
    <row r="281" ht="18.75">
      <c r="A281" s="120"/>
    </row>
    <row r="282" ht="18.75">
      <c r="A282" s="120"/>
    </row>
    <row r="283" ht="18.75">
      <c r="A283" s="120"/>
    </row>
    <row r="284" ht="18.75">
      <c r="A284" s="120"/>
    </row>
    <row r="285" ht="18.75">
      <c r="A285" s="120"/>
    </row>
    <row r="286" ht="18.75">
      <c r="A286" s="120"/>
    </row>
    <row r="287" ht="18.75">
      <c r="A287" s="120"/>
    </row>
    <row r="288" ht="18.75">
      <c r="A288" s="120"/>
    </row>
    <row r="289" ht="18.75">
      <c r="A289" s="120"/>
    </row>
    <row r="290" ht="18.75">
      <c r="A290" s="120"/>
    </row>
    <row r="291" ht="18.75">
      <c r="A291" s="120"/>
    </row>
    <row r="292" ht="18.75">
      <c r="A292" s="120"/>
    </row>
    <row r="293" ht="18.75">
      <c r="A293" s="120"/>
    </row>
    <row r="294" ht="18.75">
      <c r="A294" s="120"/>
    </row>
    <row r="295" ht="18.75">
      <c r="A295" s="120"/>
    </row>
    <row r="296" ht="18.75">
      <c r="A296" s="120"/>
    </row>
    <row r="297" ht="18.75">
      <c r="A297" s="120"/>
    </row>
    <row r="298" ht="18.75">
      <c r="A298" s="120"/>
    </row>
    <row r="299" ht="18.75">
      <c r="A299" s="120"/>
    </row>
    <row r="300" ht="18.75">
      <c r="A300" s="120"/>
    </row>
    <row r="301" ht="18.75">
      <c r="A301" s="120"/>
    </row>
    <row r="302" ht="18.75">
      <c r="A302" s="120"/>
    </row>
    <row r="303" ht="18.75">
      <c r="A303" s="120"/>
    </row>
    <row r="304" ht="18.75">
      <c r="A304" s="120"/>
    </row>
    <row r="305" ht="18.75">
      <c r="A305" s="120"/>
    </row>
    <row r="306" ht="18.75">
      <c r="A306" s="120"/>
    </row>
    <row r="307" ht="18.75">
      <c r="A307" s="120"/>
    </row>
    <row r="308" ht="18.75">
      <c r="A308" s="120"/>
    </row>
    <row r="309" ht="18.75">
      <c r="A309" s="120"/>
    </row>
    <row r="310" ht="18.75">
      <c r="A310" s="120"/>
    </row>
    <row r="311" ht="18.75">
      <c r="A311" s="120"/>
    </row>
    <row r="312" ht="18.75">
      <c r="A312" s="120"/>
    </row>
    <row r="313" ht="18.75">
      <c r="A313" s="120"/>
    </row>
    <row r="314" ht="18.75">
      <c r="A314" s="120"/>
    </row>
    <row r="315" ht="18.75">
      <c r="A315" s="120"/>
    </row>
    <row r="316" ht="18.75">
      <c r="A316" s="120"/>
    </row>
    <row r="317" ht="18.75">
      <c r="A317" s="120"/>
    </row>
    <row r="318" ht="18.75">
      <c r="A318" s="120"/>
    </row>
    <row r="319" ht="18.75">
      <c r="A319" s="120"/>
    </row>
    <row r="320" ht="18.75">
      <c r="A320" s="120"/>
    </row>
    <row r="321" ht="18.75">
      <c r="A321" s="120"/>
    </row>
    <row r="322" ht="18.75">
      <c r="A322" s="120"/>
    </row>
    <row r="323" ht="18.75">
      <c r="A323" s="120"/>
    </row>
    <row r="324" ht="18.75">
      <c r="A324" s="120"/>
    </row>
    <row r="325" ht="18.75">
      <c r="A325" s="120"/>
    </row>
    <row r="326" ht="18.75">
      <c r="A326" s="120"/>
    </row>
    <row r="327" ht="18.75">
      <c r="A327" s="120"/>
    </row>
    <row r="328" ht="18.75">
      <c r="A328" s="120"/>
    </row>
    <row r="329" ht="18.75">
      <c r="A329" s="120"/>
    </row>
    <row r="330" ht="18.75">
      <c r="A330" s="121"/>
    </row>
    <row r="331" ht="18.75">
      <c r="A331" s="121"/>
    </row>
    <row r="332" ht="18.75">
      <c r="A332" s="121"/>
    </row>
    <row r="333" ht="18.75">
      <c r="A333" s="121"/>
    </row>
    <row r="334" ht="18.75">
      <c r="A334" s="121"/>
    </row>
    <row r="335" ht="18.75">
      <c r="A335" s="121"/>
    </row>
    <row r="336" ht="18.75">
      <c r="A336" s="121"/>
    </row>
    <row r="337" ht="18.75">
      <c r="A337" s="121"/>
    </row>
    <row r="338" ht="18.75">
      <c r="A338" s="121"/>
    </row>
    <row r="339" ht="18.75">
      <c r="A339" s="121"/>
    </row>
    <row r="340" ht="18.75">
      <c r="A340" s="121"/>
    </row>
    <row r="341" ht="18.75">
      <c r="A341" s="121"/>
    </row>
    <row r="342" ht="18.75">
      <c r="A342" s="121"/>
    </row>
    <row r="343" ht="18.75">
      <c r="A343" s="121"/>
    </row>
    <row r="344" ht="18.75">
      <c r="A344" s="121"/>
    </row>
    <row r="345" ht="18.75">
      <c r="A345" s="121"/>
    </row>
    <row r="346" ht="18.75">
      <c r="A346" s="121"/>
    </row>
    <row r="347" ht="18.75">
      <c r="A347" s="121"/>
    </row>
    <row r="348" ht="18.75">
      <c r="A348" s="121"/>
    </row>
    <row r="349" ht="18.75">
      <c r="A349" s="121"/>
    </row>
    <row r="350" ht="18.75">
      <c r="A350" s="121"/>
    </row>
    <row r="351" ht="18.75">
      <c r="A351" s="121"/>
    </row>
    <row r="352" ht="18.75">
      <c r="A352" s="121"/>
    </row>
    <row r="353" ht="18.75">
      <c r="A353" s="121"/>
    </row>
    <row r="354" ht="18.75">
      <c r="A354" s="121"/>
    </row>
    <row r="355" ht="18.75">
      <c r="A355" s="121"/>
    </row>
    <row r="356" ht="18.75">
      <c r="A356" s="121"/>
    </row>
    <row r="357" ht="18.75">
      <c r="A357" s="121"/>
    </row>
    <row r="358" ht="18.75">
      <c r="A358" s="121"/>
    </row>
    <row r="359" ht="18.75">
      <c r="A359" s="121"/>
    </row>
    <row r="360" ht="18.75">
      <c r="A360" s="121"/>
    </row>
    <row r="361" ht="18.75">
      <c r="A361" s="121"/>
    </row>
    <row r="362" ht="18.75">
      <c r="A362" s="121"/>
    </row>
    <row r="363" ht="18.75">
      <c r="A363" s="121"/>
    </row>
    <row r="364" ht="18.75">
      <c r="A364" s="121"/>
    </row>
    <row r="365" ht="18.75">
      <c r="A365" s="121"/>
    </row>
    <row r="366" ht="18.75">
      <c r="A366" s="121"/>
    </row>
    <row r="367" ht="18.75">
      <c r="A367" s="121"/>
    </row>
    <row r="368" ht="18.75">
      <c r="A368" s="121"/>
    </row>
    <row r="369" ht="18.75">
      <c r="A369" s="121"/>
    </row>
    <row r="370" ht="18.75">
      <c r="A370" s="121"/>
    </row>
    <row r="371" ht="18.75">
      <c r="A371" s="121"/>
    </row>
    <row r="372" ht="18.75">
      <c r="A372" s="121"/>
    </row>
    <row r="373" ht="18.75">
      <c r="A373" s="121"/>
    </row>
    <row r="374" ht="18.75">
      <c r="A374" s="121"/>
    </row>
    <row r="375" ht="18.75">
      <c r="A375" s="121"/>
    </row>
    <row r="376" ht="18.75">
      <c r="A376" s="121"/>
    </row>
    <row r="377" ht="18.75">
      <c r="A377" s="121"/>
    </row>
    <row r="378" ht="18.75">
      <c r="A378" s="121"/>
    </row>
    <row r="379" ht="18.75">
      <c r="A379" s="121"/>
    </row>
    <row r="380" ht="18.75">
      <c r="A380" s="121"/>
    </row>
    <row r="381" ht="18.75">
      <c r="A381" s="121"/>
    </row>
    <row r="382" ht="18.75">
      <c r="A382" s="121"/>
    </row>
    <row r="383" ht="18.75">
      <c r="A383" s="121"/>
    </row>
    <row r="384" ht="18.75">
      <c r="A384" s="121"/>
    </row>
    <row r="385" ht="18.75">
      <c r="A385" s="121"/>
    </row>
    <row r="386" ht="18.75">
      <c r="A386" s="121"/>
    </row>
    <row r="387" ht="18.75">
      <c r="A387" s="121"/>
    </row>
    <row r="388" ht="18.75">
      <c r="A388" s="121"/>
    </row>
    <row r="389" ht="18.75">
      <c r="A389" s="121"/>
    </row>
    <row r="390" ht="18.75">
      <c r="A390" s="121"/>
    </row>
    <row r="391" ht="18.75">
      <c r="A391" s="121"/>
    </row>
    <row r="392" ht="18.75">
      <c r="A392" s="121"/>
    </row>
    <row r="393" ht="18.75">
      <c r="A393" s="121"/>
    </row>
    <row r="394" ht="18.75">
      <c r="A394" s="121"/>
    </row>
    <row r="395" ht="18.75">
      <c r="A395" s="121"/>
    </row>
    <row r="396" ht="18.75">
      <c r="A396" s="121"/>
    </row>
    <row r="397" ht="18.75">
      <c r="A397" s="121"/>
    </row>
    <row r="398" ht="18.75">
      <c r="A398" s="121"/>
    </row>
    <row r="399" ht="18.75">
      <c r="A399" s="121"/>
    </row>
    <row r="400" ht="18.75">
      <c r="A400" s="121"/>
    </row>
    <row r="401" ht="18.75">
      <c r="A401" s="121"/>
    </row>
    <row r="402" ht="18.75">
      <c r="A402" s="121"/>
    </row>
    <row r="403" ht="18.75">
      <c r="A403" s="121"/>
    </row>
    <row r="404" ht="18.75">
      <c r="A404" s="121"/>
    </row>
    <row r="405" ht="18.75">
      <c r="A405" s="121"/>
    </row>
    <row r="406" ht="18.75">
      <c r="A406" s="121"/>
    </row>
    <row r="407" ht="18.75">
      <c r="A407" s="121"/>
    </row>
    <row r="408" ht="18.75">
      <c r="A408" s="121"/>
    </row>
    <row r="409" ht="18.75">
      <c r="A409" s="121"/>
    </row>
    <row r="410" ht="18.75">
      <c r="A410" s="121"/>
    </row>
    <row r="411" ht="18.75">
      <c r="A411" s="121"/>
    </row>
    <row r="412" ht="18.75">
      <c r="A412" s="121"/>
    </row>
    <row r="413" ht="18.75">
      <c r="A413" s="121"/>
    </row>
    <row r="414" ht="18.75">
      <c r="A414" s="121"/>
    </row>
    <row r="415" ht="18.75">
      <c r="A415" s="121"/>
    </row>
    <row r="416" ht="18.75">
      <c r="A416" s="121"/>
    </row>
    <row r="417" ht="18.75">
      <c r="A417" s="121"/>
    </row>
    <row r="418" ht="18.75">
      <c r="A418" s="121"/>
    </row>
    <row r="419" ht="18.75">
      <c r="A419" s="121"/>
    </row>
    <row r="420" ht="18.75">
      <c r="A420" s="121"/>
    </row>
    <row r="421" ht="18.75">
      <c r="A421" s="121"/>
    </row>
    <row r="422" ht="18.75">
      <c r="A422" s="121"/>
    </row>
    <row r="423" ht="18.75">
      <c r="A423" s="121"/>
    </row>
    <row r="424" ht="18.75">
      <c r="A424" s="121"/>
    </row>
    <row r="425" ht="18.75">
      <c r="A425" s="121"/>
    </row>
    <row r="426" ht="18.75">
      <c r="A426" s="121"/>
    </row>
    <row r="427" ht="18.75">
      <c r="A427" s="121"/>
    </row>
    <row r="428" ht="18.75">
      <c r="A428" s="121"/>
    </row>
    <row r="429" ht="18.75">
      <c r="A429" s="121"/>
    </row>
    <row r="430" ht="18.75">
      <c r="A430" s="121"/>
    </row>
    <row r="431" ht="18.75">
      <c r="A431" s="121"/>
    </row>
    <row r="432" ht="18.75">
      <c r="A432" s="121"/>
    </row>
    <row r="433" ht="18.75">
      <c r="A433" s="121"/>
    </row>
    <row r="434" ht="18.75">
      <c r="A434" s="121"/>
    </row>
    <row r="435" ht="18.75">
      <c r="A435" s="121"/>
    </row>
    <row r="436" ht="18.75">
      <c r="A436" s="121"/>
    </row>
    <row r="437" ht="18.75">
      <c r="A437" s="121"/>
    </row>
    <row r="438" ht="18.75">
      <c r="A438" s="121"/>
    </row>
    <row r="439" ht="18.75">
      <c r="A439" s="121"/>
    </row>
    <row r="440" ht="18.75">
      <c r="A440" s="121"/>
    </row>
    <row r="441" ht="18.75">
      <c r="A441" s="121"/>
    </row>
    <row r="442" ht="18.75">
      <c r="A442" s="121"/>
    </row>
    <row r="443" ht="18.75">
      <c r="A443" s="121"/>
    </row>
    <row r="444" ht="18.75">
      <c r="A444" s="121"/>
    </row>
    <row r="445" ht="18.75">
      <c r="A445" s="121"/>
    </row>
    <row r="446" ht="18.75">
      <c r="A446" s="121"/>
    </row>
    <row r="447" ht="18.75">
      <c r="A447" s="121"/>
    </row>
    <row r="448" ht="18.75">
      <c r="A448" s="121"/>
    </row>
    <row r="449" ht="18.75">
      <c r="A449" s="121"/>
    </row>
    <row r="450" ht="18.75">
      <c r="A450" s="121"/>
    </row>
    <row r="451" ht="18.75">
      <c r="A451" s="121"/>
    </row>
    <row r="452" ht="18.75">
      <c r="A452" s="121"/>
    </row>
    <row r="453" ht="18.75">
      <c r="A453" s="121"/>
    </row>
    <row r="454" ht="18.75">
      <c r="A454" s="121"/>
    </row>
    <row r="455" ht="18.75">
      <c r="A455" s="121"/>
    </row>
    <row r="456" ht="18.75">
      <c r="A456" s="121"/>
    </row>
    <row r="457" ht="18.75">
      <c r="A457" s="121"/>
    </row>
    <row r="458" ht="18.75">
      <c r="A458" s="121"/>
    </row>
    <row r="459" ht="18.75">
      <c r="A459" s="121"/>
    </row>
    <row r="460" ht="18.75">
      <c r="A460" s="121"/>
    </row>
    <row r="461" ht="18.75">
      <c r="A461" s="121"/>
    </row>
    <row r="462" ht="18.75">
      <c r="A462" s="121"/>
    </row>
    <row r="463" ht="18.75">
      <c r="A463" s="121"/>
    </row>
    <row r="464" ht="18.75">
      <c r="A464" s="121"/>
    </row>
    <row r="465" ht="18.75">
      <c r="A465" s="121"/>
    </row>
    <row r="466" ht="18.75">
      <c r="A466" s="121"/>
    </row>
    <row r="467" ht="18.75">
      <c r="A467" s="121"/>
    </row>
    <row r="468" ht="18.75">
      <c r="A468" s="121"/>
    </row>
    <row r="469" ht="18.75">
      <c r="A469" s="121"/>
    </row>
    <row r="470" ht="18.75">
      <c r="A470" s="121"/>
    </row>
    <row r="471" ht="18.75">
      <c r="A471" s="121"/>
    </row>
    <row r="472" ht="18.75">
      <c r="A472" s="121"/>
    </row>
    <row r="473" ht="18.75">
      <c r="A473" s="121"/>
    </row>
    <row r="474" ht="18.75">
      <c r="A474" s="121"/>
    </row>
    <row r="475" ht="18.75">
      <c r="A475" s="121"/>
    </row>
    <row r="476" ht="18.75">
      <c r="A476" s="121"/>
    </row>
    <row r="477" ht="18.75">
      <c r="A477" s="121"/>
    </row>
    <row r="478" ht="18.75">
      <c r="A478" s="121"/>
    </row>
    <row r="479" ht="18.75">
      <c r="A479" s="121"/>
    </row>
    <row r="480" ht="18.75">
      <c r="A480" s="121"/>
    </row>
    <row r="481" ht="18.75">
      <c r="A481" s="121"/>
    </row>
    <row r="482" ht="18.75">
      <c r="A482" s="121"/>
    </row>
    <row r="483" ht="18.75">
      <c r="A483" s="121"/>
    </row>
    <row r="484" ht="18.75">
      <c r="A484" s="121"/>
    </row>
    <row r="485" ht="18.75">
      <c r="A485" s="121"/>
    </row>
    <row r="486" ht="18.75">
      <c r="A486" s="121"/>
    </row>
    <row r="487" ht="18.75">
      <c r="A487" s="121"/>
    </row>
    <row r="488" ht="18.75">
      <c r="A488" s="121"/>
    </row>
    <row r="489" ht="18.75">
      <c r="A489" s="121"/>
    </row>
    <row r="490" ht="18.75">
      <c r="A490" s="121"/>
    </row>
    <row r="491" ht="18.75">
      <c r="A491" s="121"/>
    </row>
    <row r="492" ht="18.75">
      <c r="A492" s="121"/>
    </row>
    <row r="493" ht="18.75">
      <c r="A493" s="121"/>
    </row>
    <row r="494" ht="18.75">
      <c r="A494" s="121"/>
    </row>
    <row r="495" ht="18.75">
      <c r="A495" s="121"/>
    </row>
  </sheetData>
  <sheetProtection selectLockedCells="1" selectUnlockedCells="1"/>
  <mergeCells count="46">
    <mergeCell ref="C170:F170"/>
    <mergeCell ref="G170:H170"/>
    <mergeCell ref="C171:F171"/>
    <mergeCell ref="G171:H171"/>
    <mergeCell ref="C172:F172"/>
    <mergeCell ref="G172:H172"/>
    <mergeCell ref="A129:H129"/>
    <mergeCell ref="A135:H135"/>
    <mergeCell ref="A149:H149"/>
    <mergeCell ref="A158:H158"/>
    <mergeCell ref="C169:F169"/>
    <mergeCell ref="G169:H169"/>
    <mergeCell ref="A33:H33"/>
    <mergeCell ref="A81:H81"/>
    <mergeCell ref="A82:H82"/>
    <mergeCell ref="A94:H94"/>
    <mergeCell ref="A108:H108"/>
    <mergeCell ref="A116:H116"/>
    <mergeCell ref="A23:H23"/>
    <mergeCell ref="A24:H24"/>
    <mergeCell ref="A25:H25"/>
    <mergeCell ref="A26:H26"/>
    <mergeCell ref="A28:H28"/>
    <mergeCell ref="A30:A31"/>
    <mergeCell ref="B30:B31"/>
    <mergeCell ref="C30:D30"/>
    <mergeCell ref="E30:H30"/>
    <mergeCell ref="B17:E17"/>
    <mergeCell ref="F17:G17"/>
    <mergeCell ref="B18:F18"/>
    <mergeCell ref="B19:F19"/>
    <mergeCell ref="B20:F20"/>
    <mergeCell ref="B21:F21"/>
    <mergeCell ref="B11:E11"/>
    <mergeCell ref="B12:F12"/>
    <mergeCell ref="B13:F13"/>
    <mergeCell ref="B14:E14"/>
    <mergeCell ref="B15:E15"/>
    <mergeCell ref="B16:E16"/>
    <mergeCell ref="F16:G16"/>
    <mergeCell ref="F1:I1"/>
    <mergeCell ref="F2:I2"/>
    <mergeCell ref="F3:I3"/>
    <mergeCell ref="F4:I4"/>
    <mergeCell ref="B9:F9"/>
    <mergeCell ref="B10:F10"/>
  </mergeCells>
  <printOptions/>
  <pageMargins left="0.9" right="0.5902777777777778" top="0.7875" bottom="0.7875" header="0.31527777777777777" footer="0.5118055555555555"/>
  <pageSetup horizontalDpi="300" verticalDpi="300" orientation="landscape" paperSize="9" scale="47"/>
  <headerFooter alignWithMargins="0">
    <oddHeader>&amp;C&amp;"Times New Roman,Звичайний"&amp;14 &amp;P&amp;R&amp;"Times New Roman,Звичайний"&amp;14Продовження додатка 3</oddHeader>
  </headerFooter>
  <rowBreaks count="3" manualBreakCount="3">
    <brk id="52" max="255" man="1"/>
    <brk id="93" max="255" man="1"/>
    <brk id="1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327"/>
  <sheetViews>
    <sheetView zoomScale="66" zoomScaleNormal="66" zoomScaleSheetLayoutView="75" zoomScalePageLayoutView="0" workbookViewId="0" topLeftCell="A1">
      <pane xSplit="2" ySplit="6" topLeftCell="C28" activePane="bottomRight" state="frozen"/>
      <selection pane="topLeft" activeCell="A1" sqref="A1"/>
      <selection pane="topRight" activeCell="C1" sqref="C1"/>
      <selection pane="bottomLeft" activeCell="A28" sqref="A28"/>
      <selection pane="bottomRight" activeCell="D14" sqref="D14"/>
    </sheetView>
  </sheetViews>
  <sheetFormatPr defaultColWidth="9.00390625" defaultRowHeight="12.75"/>
  <cols>
    <col min="1" max="1" width="92.875" style="1" customWidth="1"/>
    <col min="2" max="2" width="14.875" style="2" customWidth="1"/>
    <col min="3" max="3" width="22.375" style="122" customWidth="1"/>
    <col min="4" max="4" width="22.375" style="2" customWidth="1"/>
    <col min="5" max="5" width="21.875" style="122" customWidth="1"/>
    <col min="6" max="6" width="22.375" style="122" customWidth="1"/>
    <col min="7" max="7" width="22.375" style="2" customWidth="1"/>
    <col min="8" max="8" width="23.625" style="2" customWidth="1"/>
    <col min="9" max="9" width="16.00390625" style="1" customWidth="1"/>
    <col min="10" max="16384" width="9.125" style="1" customWidth="1"/>
  </cols>
  <sheetData>
    <row r="1" spans="1:8" ht="18.75" customHeight="1">
      <c r="A1" s="292" t="s">
        <v>46</v>
      </c>
      <c r="B1" s="292"/>
      <c r="C1" s="292"/>
      <c r="D1" s="292"/>
      <c r="E1" s="292"/>
      <c r="F1" s="292"/>
      <c r="G1" s="292"/>
      <c r="H1" s="292"/>
    </row>
    <row r="2" spans="1:8" ht="12.75" customHeight="1">
      <c r="A2" s="123"/>
      <c r="B2" s="118"/>
      <c r="C2" s="124"/>
      <c r="D2" s="118"/>
      <c r="E2" s="124"/>
      <c r="F2" s="124"/>
      <c r="G2" s="118"/>
      <c r="H2" s="118"/>
    </row>
    <row r="3" spans="1:8" ht="39" customHeight="1">
      <c r="A3" s="281" t="s">
        <v>36</v>
      </c>
      <c r="B3" s="282" t="s">
        <v>37</v>
      </c>
      <c r="C3" s="282" t="s">
        <v>209</v>
      </c>
      <c r="D3" s="282"/>
      <c r="E3" s="281" t="s">
        <v>39</v>
      </c>
      <c r="F3" s="281"/>
      <c r="G3" s="281"/>
      <c r="H3" s="281"/>
    </row>
    <row r="4" spans="1:8" ht="18.75">
      <c r="A4" s="281"/>
      <c r="B4" s="282"/>
      <c r="C4" s="125" t="s">
        <v>40</v>
      </c>
      <c r="D4" s="23" t="s">
        <v>41</v>
      </c>
      <c r="E4" s="125" t="s">
        <v>42</v>
      </c>
      <c r="F4" s="125" t="s">
        <v>43</v>
      </c>
      <c r="G4" s="25" t="s">
        <v>44</v>
      </c>
      <c r="H4" s="25" t="s">
        <v>45</v>
      </c>
    </row>
    <row r="5" spans="1:8" ht="18.75">
      <c r="A5" s="13">
        <v>1</v>
      </c>
      <c r="B5" s="23">
        <v>2</v>
      </c>
      <c r="C5" s="126">
        <v>3</v>
      </c>
      <c r="D5" s="23">
        <v>4</v>
      </c>
      <c r="E5" s="126">
        <v>5</v>
      </c>
      <c r="F5" s="125">
        <v>6</v>
      </c>
      <c r="G5" s="13">
        <v>7</v>
      </c>
      <c r="H5" s="23">
        <v>8</v>
      </c>
    </row>
    <row r="6" spans="1:8" s="26" customFormat="1" ht="24.75" customHeight="1">
      <c r="A6" s="286" t="s">
        <v>210</v>
      </c>
      <c r="B6" s="286"/>
      <c r="C6" s="286"/>
      <c r="D6" s="286"/>
      <c r="E6" s="286"/>
      <c r="F6" s="286"/>
      <c r="G6" s="286"/>
      <c r="H6" s="286"/>
    </row>
    <row r="7" spans="1:8" s="26" customFormat="1" ht="16.5" customHeight="1">
      <c r="A7" s="41" t="s">
        <v>47</v>
      </c>
      <c r="B7" s="13">
        <v>1000</v>
      </c>
      <c r="C7" s="29">
        <v>417</v>
      </c>
      <c r="D7" s="73">
        <v>384</v>
      </c>
      <c r="E7" s="29">
        <v>457</v>
      </c>
      <c r="F7" s="29">
        <v>384</v>
      </c>
      <c r="G7" s="35">
        <f aca="true" t="shared" si="0" ref="G7:G17">F7-E7</f>
        <v>-73</v>
      </c>
      <c r="H7" s="127">
        <f aca="true" t="shared" si="1" ref="H7:H59">(F7/E7)*100</f>
        <v>84.02625820568927</v>
      </c>
    </row>
    <row r="8" spans="1:8" ht="19.5" customHeight="1">
      <c r="A8" s="41" t="s">
        <v>48</v>
      </c>
      <c r="B8" s="13">
        <v>1010</v>
      </c>
      <c r="C8" s="128">
        <v>0</v>
      </c>
      <c r="D8" s="29">
        <v>224.3</v>
      </c>
      <c r="E8" s="29">
        <f>SUM(E9:E16)</f>
        <v>177</v>
      </c>
      <c r="F8" s="29">
        <f>SUM(F9:F16)</f>
        <v>224.3</v>
      </c>
      <c r="G8" s="35">
        <f t="shared" si="0"/>
        <v>47.30000000000001</v>
      </c>
      <c r="H8" s="127">
        <f t="shared" si="1"/>
        <v>126.7231638418079</v>
      </c>
    </row>
    <row r="9" spans="1:8" s="116" customFormat="1" ht="19.5" customHeight="1">
      <c r="A9" s="41" t="s">
        <v>211</v>
      </c>
      <c r="B9" s="23">
        <v>1011</v>
      </c>
      <c r="C9" s="129"/>
      <c r="D9" s="35"/>
      <c r="E9" s="129"/>
      <c r="F9" s="29"/>
      <c r="G9" s="43">
        <f t="shared" si="0"/>
        <v>0</v>
      </c>
      <c r="H9" s="127" t="e">
        <f t="shared" si="1"/>
        <v>#DIV/0!</v>
      </c>
    </row>
    <row r="10" spans="1:8" s="116" customFormat="1" ht="19.5" customHeight="1">
      <c r="A10" s="46" t="s">
        <v>212</v>
      </c>
      <c r="B10" s="125">
        <v>1012</v>
      </c>
      <c r="C10" s="29"/>
      <c r="D10" s="29"/>
      <c r="E10" s="29"/>
      <c r="F10" s="29"/>
      <c r="G10" s="29">
        <f t="shared" si="0"/>
        <v>0</v>
      </c>
      <c r="H10" s="130" t="e">
        <f t="shared" si="1"/>
        <v>#DIV/0!</v>
      </c>
    </row>
    <row r="11" spans="1:8" s="116" customFormat="1" ht="19.5" customHeight="1">
      <c r="A11" s="46" t="s">
        <v>213</v>
      </c>
      <c r="B11" s="125">
        <v>1013</v>
      </c>
      <c r="C11" s="29">
        <v>77</v>
      </c>
      <c r="D11" s="29">
        <v>115</v>
      </c>
      <c r="E11" s="29">
        <v>96</v>
      </c>
      <c r="F11" s="29">
        <v>115</v>
      </c>
      <c r="G11" s="29">
        <f t="shared" si="0"/>
        <v>19</v>
      </c>
      <c r="H11" s="130">
        <f t="shared" si="1"/>
        <v>119.79166666666667</v>
      </c>
    </row>
    <row r="12" spans="1:9" s="116" customFormat="1" ht="19.5" customHeight="1">
      <c r="A12" s="46" t="s">
        <v>87</v>
      </c>
      <c r="B12" s="125">
        <v>1014</v>
      </c>
      <c r="C12" s="29">
        <v>80</v>
      </c>
      <c r="D12" s="29">
        <v>6</v>
      </c>
      <c r="E12" s="29">
        <v>36</v>
      </c>
      <c r="F12" s="29">
        <v>6</v>
      </c>
      <c r="G12" s="29">
        <f t="shared" si="0"/>
        <v>-30</v>
      </c>
      <c r="H12" s="130">
        <f t="shared" si="1"/>
        <v>16.666666666666664</v>
      </c>
      <c r="I12" s="131"/>
    </row>
    <row r="13" spans="1:9" s="116" customFormat="1" ht="19.5" customHeight="1">
      <c r="A13" s="46" t="s">
        <v>88</v>
      </c>
      <c r="B13" s="125">
        <v>1015</v>
      </c>
      <c r="C13" s="29">
        <v>18</v>
      </c>
      <c r="D13" s="29">
        <v>1.3</v>
      </c>
      <c r="E13" s="29">
        <v>8</v>
      </c>
      <c r="F13" s="29">
        <v>1.3</v>
      </c>
      <c r="G13" s="29">
        <f t="shared" si="0"/>
        <v>-6.7</v>
      </c>
      <c r="H13" s="130">
        <f t="shared" si="1"/>
        <v>16.25</v>
      </c>
      <c r="I13" s="131"/>
    </row>
    <row r="14" spans="1:9" s="116" customFormat="1" ht="37.5">
      <c r="A14" s="41" t="s">
        <v>214</v>
      </c>
      <c r="B14" s="23">
        <v>1016</v>
      </c>
      <c r="C14" s="29">
        <v>19</v>
      </c>
      <c r="D14" s="29">
        <v>78</v>
      </c>
      <c r="E14" s="29">
        <v>15</v>
      </c>
      <c r="F14" s="29">
        <v>78</v>
      </c>
      <c r="G14" s="35">
        <f t="shared" si="0"/>
        <v>63</v>
      </c>
      <c r="H14" s="132">
        <f t="shared" si="1"/>
        <v>520</v>
      </c>
      <c r="I14" s="131"/>
    </row>
    <row r="15" spans="1:9" s="116" customFormat="1" ht="19.5" customHeight="1">
      <c r="A15" s="46" t="s">
        <v>215</v>
      </c>
      <c r="B15" s="125">
        <v>1017</v>
      </c>
      <c r="C15" s="29"/>
      <c r="D15" s="29"/>
      <c r="E15" s="29"/>
      <c r="F15" s="29"/>
      <c r="G15" s="29">
        <f t="shared" si="0"/>
        <v>0</v>
      </c>
      <c r="H15" s="130" t="e">
        <f t="shared" si="1"/>
        <v>#DIV/0!</v>
      </c>
      <c r="I15" s="131"/>
    </row>
    <row r="16" spans="1:9" s="116" customFormat="1" ht="19.5" customHeight="1">
      <c r="A16" s="46" t="s">
        <v>216</v>
      </c>
      <c r="B16" s="125">
        <v>1018</v>
      </c>
      <c r="C16" s="29">
        <v>21</v>
      </c>
      <c r="D16" s="29">
        <v>24</v>
      </c>
      <c r="E16" s="29">
        <v>22</v>
      </c>
      <c r="F16" s="29">
        <v>24</v>
      </c>
      <c r="G16" s="133">
        <f t="shared" si="0"/>
        <v>2</v>
      </c>
      <c r="H16" s="134">
        <f t="shared" si="1"/>
        <v>109.09090909090908</v>
      </c>
      <c r="I16" s="131"/>
    </row>
    <row r="17" spans="1:8" s="26" customFormat="1" ht="19.5" customHeight="1">
      <c r="A17" s="135" t="s">
        <v>217</v>
      </c>
      <c r="B17" s="136">
        <v>1020</v>
      </c>
      <c r="C17" s="76">
        <f>SUM(C7,C8)</f>
        <v>417</v>
      </c>
      <c r="D17" s="76">
        <f>D7-D8</f>
        <v>159.7</v>
      </c>
      <c r="E17" s="76">
        <f>E7-E8</f>
        <v>280</v>
      </c>
      <c r="F17" s="76">
        <f>F7-F8</f>
        <v>159.7</v>
      </c>
      <c r="G17" s="137">
        <f t="shared" si="0"/>
        <v>-120.30000000000001</v>
      </c>
      <c r="H17" s="138">
        <f t="shared" si="1"/>
        <v>57.03571428571428</v>
      </c>
    </row>
    <row r="18" spans="1:8" ht="19.5" customHeight="1">
      <c r="A18" s="46" t="s">
        <v>50</v>
      </c>
      <c r="B18" s="126">
        <v>1030</v>
      </c>
      <c r="C18" s="29"/>
      <c r="D18" s="29">
        <f>D26+D27+D40</f>
        <v>278</v>
      </c>
      <c r="E18" s="29">
        <f>E26+E27+E40</f>
        <v>374</v>
      </c>
      <c r="F18" s="29">
        <f>F26+F27+F40</f>
        <v>278</v>
      </c>
      <c r="G18" s="29">
        <f>G26+G27+G40</f>
        <v>-96</v>
      </c>
      <c r="H18" s="134">
        <f t="shared" si="1"/>
        <v>74.33155080213903</v>
      </c>
    </row>
    <row r="19" spans="1:8" ht="19.5" customHeight="1">
      <c r="A19" s="41" t="s">
        <v>51</v>
      </c>
      <c r="B19" s="13">
        <v>1031</v>
      </c>
      <c r="C19" s="29"/>
      <c r="D19" s="73"/>
      <c r="E19" s="29"/>
      <c r="F19" s="29"/>
      <c r="G19" s="35">
        <f aca="true" t="shared" si="2" ref="G19:G40">F19-E19</f>
        <v>0</v>
      </c>
      <c r="H19" s="127" t="e">
        <f t="shared" si="1"/>
        <v>#DIV/0!</v>
      </c>
    </row>
    <row r="20" spans="1:8" ht="19.5" customHeight="1">
      <c r="A20" s="41" t="s">
        <v>52</v>
      </c>
      <c r="B20" s="13">
        <v>1032</v>
      </c>
      <c r="C20" s="129"/>
      <c r="D20" s="73"/>
      <c r="E20" s="129"/>
      <c r="F20" s="129"/>
      <c r="G20" s="43">
        <f t="shared" si="2"/>
        <v>0</v>
      </c>
      <c r="H20" s="127" t="e">
        <f t="shared" si="1"/>
        <v>#DIV/0!</v>
      </c>
    </row>
    <row r="21" spans="1:8" ht="19.5" customHeight="1">
      <c r="A21" s="41" t="s">
        <v>53</v>
      </c>
      <c r="B21" s="13">
        <v>1033</v>
      </c>
      <c r="C21" s="129"/>
      <c r="D21" s="35"/>
      <c r="E21" s="129"/>
      <c r="F21" s="129"/>
      <c r="G21" s="43">
        <f t="shared" si="2"/>
        <v>0</v>
      </c>
      <c r="H21" s="127" t="e">
        <f t="shared" si="1"/>
        <v>#DIV/0!</v>
      </c>
    </row>
    <row r="22" spans="1:8" ht="19.5" customHeight="1">
      <c r="A22" s="41" t="s">
        <v>54</v>
      </c>
      <c r="B22" s="13">
        <v>1034</v>
      </c>
      <c r="C22" s="129"/>
      <c r="D22" s="35"/>
      <c r="E22" s="129"/>
      <c r="F22" s="129"/>
      <c r="G22" s="43">
        <f t="shared" si="2"/>
        <v>0</v>
      </c>
      <c r="H22" s="127" t="e">
        <f t="shared" si="1"/>
        <v>#DIV/0!</v>
      </c>
    </row>
    <row r="23" spans="1:8" ht="19.5" customHeight="1">
      <c r="A23" s="41" t="s">
        <v>218</v>
      </c>
      <c r="B23" s="13">
        <v>1035</v>
      </c>
      <c r="C23" s="129"/>
      <c r="D23" s="35"/>
      <c r="E23" s="129"/>
      <c r="F23" s="129"/>
      <c r="G23" s="43">
        <f t="shared" si="2"/>
        <v>0</v>
      </c>
      <c r="H23" s="127" t="e">
        <f t="shared" si="1"/>
        <v>#DIV/0!</v>
      </c>
    </row>
    <row r="24" spans="1:8" s="116" customFormat="1" ht="19.5" customHeight="1">
      <c r="A24" s="41" t="s">
        <v>219</v>
      </c>
      <c r="B24" s="13">
        <v>1036</v>
      </c>
      <c r="C24" s="29"/>
      <c r="D24" s="35"/>
      <c r="E24" s="29"/>
      <c r="F24" s="129"/>
      <c r="G24" s="43">
        <f t="shared" si="2"/>
        <v>0</v>
      </c>
      <c r="H24" s="127" t="e">
        <f t="shared" si="1"/>
        <v>#DIV/0!</v>
      </c>
    </row>
    <row r="25" spans="1:9" s="116" customFormat="1" ht="19.5" customHeight="1">
      <c r="A25" s="46" t="s">
        <v>220</v>
      </c>
      <c r="B25" s="126">
        <v>1037</v>
      </c>
      <c r="C25" s="29"/>
      <c r="D25" s="29"/>
      <c r="E25" s="29"/>
      <c r="F25" s="29"/>
      <c r="G25" s="29">
        <f t="shared" si="2"/>
        <v>0</v>
      </c>
      <c r="H25" s="134" t="e">
        <f t="shared" si="1"/>
        <v>#DIV/0!</v>
      </c>
      <c r="I25" s="131"/>
    </row>
    <row r="26" spans="1:9" s="116" customFormat="1" ht="19.5" customHeight="1">
      <c r="A26" s="46" t="s">
        <v>221</v>
      </c>
      <c r="B26" s="126">
        <v>1038</v>
      </c>
      <c r="C26" s="29">
        <v>195</v>
      </c>
      <c r="D26" s="29">
        <v>224</v>
      </c>
      <c r="E26" s="29">
        <v>301</v>
      </c>
      <c r="F26" s="29">
        <v>224</v>
      </c>
      <c r="G26" s="29">
        <f t="shared" si="2"/>
        <v>-77</v>
      </c>
      <c r="H26" s="134">
        <f t="shared" si="1"/>
        <v>74.4186046511628</v>
      </c>
      <c r="I26" s="131"/>
    </row>
    <row r="27" spans="1:9" s="116" customFormat="1" ht="19.5" customHeight="1">
      <c r="A27" s="46" t="s">
        <v>222</v>
      </c>
      <c r="B27" s="126">
        <v>1039</v>
      </c>
      <c r="C27" s="29">
        <v>473</v>
      </c>
      <c r="D27" s="29">
        <v>49</v>
      </c>
      <c r="E27" s="29">
        <v>66</v>
      </c>
      <c r="F27" s="29">
        <v>49</v>
      </c>
      <c r="G27" s="29">
        <f t="shared" si="2"/>
        <v>-17</v>
      </c>
      <c r="H27" s="134">
        <f t="shared" si="1"/>
        <v>74.24242424242425</v>
      </c>
      <c r="I27" s="131"/>
    </row>
    <row r="28" spans="1:9" s="116" customFormat="1" ht="42.75" customHeight="1">
      <c r="A28" s="46" t="s">
        <v>223</v>
      </c>
      <c r="B28" s="126">
        <v>1040</v>
      </c>
      <c r="C28" s="29"/>
      <c r="D28" s="29"/>
      <c r="E28" s="29"/>
      <c r="F28" s="29"/>
      <c r="G28" s="29">
        <f t="shared" si="2"/>
        <v>0</v>
      </c>
      <c r="H28" s="134" t="e">
        <f t="shared" si="1"/>
        <v>#DIV/0!</v>
      </c>
      <c r="I28" s="131"/>
    </row>
    <row r="29" spans="1:8" s="116" customFormat="1" ht="42.75" customHeight="1">
      <c r="A29" s="41" t="s">
        <v>224</v>
      </c>
      <c r="B29" s="13">
        <v>1041</v>
      </c>
      <c r="C29" s="129"/>
      <c r="D29" s="35"/>
      <c r="E29" s="129"/>
      <c r="F29" s="129"/>
      <c r="G29" s="43">
        <f t="shared" si="2"/>
        <v>0</v>
      </c>
      <c r="H29" s="127" t="e">
        <f t="shared" si="1"/>
        <v>#DIV/0!</v>
      </c>
    </row>
    <row r="30" spans="1:8" s="116" customFormat="1" ht="19.5" customHeight="1">
      <c r="A30" s="41" t="s">
        <v>225</v>
      </c>
      <c r="B30" s="13">
        <v>1042</v>
      </c>
      <c r="C30" s="129"/>
      <c r="D30" s="35"/>
      <c r="E30" s="129"/>
      <c r="F30" s="129"/>
      <c r="G30" s="43">
        <f t="shared" si="2"/>
        <v>0</v>
      </c>
      <c r="H30" s="127" t="e">
        <f t="shared" si="1"/>
        <v>#DIV/0!</v>
      </c>
    </row>
    <row r="31" spans="1:8" s="116" customFormat="1" ht="19.5" customHeight="1">
      <c r="A31" s="41" t="s">
        <v>226</v>
      </c>
      <c r="B31" s="13">
        <v>1043</v>
      </c>
      <c r="C31" s="129"/>
      <c r="D31" s="35"/>
      <c r="E31" s="129"/>
      <c r="F31" s="129"/>
      <c r="G31" s="43">
        <f t="shared" si="2"/>
        <v>0</v>
      </c>
      <c r="H31" s="127" t="e">
        <f t="shared" si="1"/>
        <v>#DIV/0!</v>
      </c>
    </row>
    <row r="32" spans="1:8" s="116" customFormat="1" ht="19.5" customHeight="1">
      <c r="A32" s="41" t="s">
        <v>227</v>
      </c>
      <c r="B32" s="13">
        <v>1044</v>
      </c>
      <c r="C32" s="129"/>
      <c r="D32" s="35"/>
      <c r="E32" s="129"/>
      <c r="F32" s="129"/>
      <c r="G32" s="43">
        <f t="shared" si="2"/>
        <v>0</v>
      </c>
      <c r="H32" s="127" t="e">
        <f t="shared" si="1"/>
        <v>#DIV/0!</v>
      </c>
    </row>
    <row r="33" spans="1:8" s="116" customFormat="1" ht="19.5" customHeight="1">
      <c r="A33" s="46" t="s">
        <v>228</v>
      </c>
      <c r="B33" s="126">
        <v>1045</v>
      </c>
      <c r="C33" s="29"/>
      <c r="D33" s="29"/>
      <c r="E33" s="29"/>
      <c r="F33" s="29"/>
      <c r="G33" s="29">
        <f t="shared" si="2"/>
        <v>0</v>
      </c>
      <c r="H33" s="134" t="e">
        <f t="shared" si="1"/>
        <v>#DIV/0!</v>
      </c>
    </row>
    <row r="34" spans="1:8" s="116" customFormat="1" ht="19.5" customHeight="1">
      <c r="A34" s="41" t="s">
        <v>229</v>
      </c>
      <c r="B34" s="13">
        <v>1046</v>
      </c>
      <c r="C34" s="29"/>
      <c r="D34" s="29"/>
      <c r="E34" s="129"/>
      <c r="F34" s="29"/>
      <c r="G34" s="43">
        <f t="shared" si="2"/>
        <v>0</v>
      </c>
      <c r="H34" s="127" t="e">
        <f t="shared" si="1"/>
        <v>#DIV/0!</v>
      </c>
    </row>
    <row r="35" spans="1:8" s="116" customFormat="1" ht="19.5" customHeight="1">
      <c r="A35" s="41" t="s">
        <v>230</v>
      </c>
      <c r="B35" s="13">
        <v>1047</v>
      </c>
      <c r="C35" s="129"/>
      <c r="D35" s="29"/>
      <c r="E35" s="129"/>
      <c r="F35" s="129"/>
      <c r="G35" s="43">
        <f t="shared" si="2"/>
        <v>0</v>
      </c>
      <c r="H35" s="127" t="e">
        <f t="shared" si="1"/>
        <v>#DIV/0!</v>
      </c>
    </row>
    <row r="36" spans="1:8" s="116" customFormat="1" ht="19.5" customHeight="1">
      <c r="A36" s="41" t="s">
        <v>231</v>
      </c>
      <c r="B36" s="13">
        <v>1048</v>
      </c>
      <c r="C36" s="29"/>
      <c r="D36" s="29"/>
      <c r="E36" s="29"/>
      <c r="F36" s="29"/>
      <c r="G36" s="43">
        <f t="shared" si="2"/>
        <v>0</v>
      </c>
      <c r="H36" s="127" t="e">
        <f t="shared" si="1"/>
        <v>#DIV/0!</v>
      </c>
    </row>
    <row r="37" spans="1:8" s="116" customFormat="1" ht="19.5" customHeight="1">
      <c r="A37" s="41" t="s">
        <v>232</v>
      </c>
      <c r="B37" s="13">
        <v>1049</v>
      </c>
      <c r="C37" s="129"/>
      <c r="D37" s="35"/>
      <c r="E37" s="29"/>
      <c r="F37" s="129"/>
      <c r="G37" s="43">
        <f t="shared" si="2"/>
        <v>0</v>
      </c>
      <c r="H37" s="127" t="e">
        <f t="shared" si="1"/>
        <v>#DIV/0!</v>
      </c>
    </row>
    <row r="38" spans="1:8" s="116" customFormat="1" ht="42.75" customHeight="1">
      <c r="A38" s="41" t="s">
        <v>233</v>
      </c>
      <c r="B38" s="13">
        <v>1050</v>
      </c>
      <c r="C38" s="129"/>
      <c r="D38" s="35"/>
      <c r="E38" s="29"/>
      <c r="F38" s="129"/>
      <c r="G38" s="43">
        <f t="shared" si="2"/>
        <v>0</v>
      </c>
      <c r="H38" s="127" t="e">
        <f t="shared" si="1"/>
        <v>#DIV/0!</v>
      </c>
    </row>
    <row r="39" spans="1:8" s="116" customFormat="1" ht="19.5" customHeight="1">
      <c r="A39" s="41" t="s">
        <v>234</v>
      </c>
      <c r="B39" s="13" t="s">
        <v>235</v>
      </c>
      <c r="C39" s="129"/>
      <c r="D39" s="35"/>
      <c r="E39" s="129"/>
      <c r="F39" s="129"/>
      <c r="G39" s="43">
        <f t="shared" si="2"/>
        <v>0</v>
      </c>
      <c r="H39" s="127" t="e">
        <f t="shared" si="1"/>
        <v>#DIV/0!</v>
      </c>
    </row>
    <row r="40" spans="1:9" s="116" customFormat="1" ht="45" customHeight="1">
      <c r="A40" s="46" t="s">
        <v>236</v>
      </c>
      <c r="B40" s="126">
        <v>1051</v>
      </c>
      <c r="C40" s="29">
        <v>3</v>
      </c>
      <c r="D40" s="29">
        <v>5</v>
      </c>
      <c r="E40" s="29">
        <v>7</v>
      </c>
      <c r="F40" s="29">
        <v>5</v>
      </c>
      <c r="G40" s="29">
        <f t="shared" si="2"/>
        <v>-2</v>
      </c>
      <c r="H40" s="134">
        <f t="shared" si="1"/>
        <v>71.42857142857143</v>
      </c>
      <c r="I40" s="131"/>
    </row>
    <row r="41" spans="1:9" ht="19.5" customHeight="1">
      <c r="A41" s="46" t="s">
        <v>237</v>
      </c>
      <c r="B41" s="126">
        <v>1060</v>
      </c>
      <c r="C41" s="29"/>
      <c r="D41" s="29">
        <f>D44+D45+D53</f>
        <v>120</v>
      </c>
      <c r="E41" s="29">
        <f>E44+E45+E53</f>
        <v>115</v>
      </c>
      <c r="F41" s="29">
        <f>F44+F45+F53</f>
        <v>120</v>
      </c>
      <c r="G41" s="29">
        <f>G44+G45+G53</f>
        <v>8</v>
      </c>
      <c r="H41" s="134">
        <f t="shared" si="1"/>
        <v>104.34782608695652</v>
      </c>
      <c r="I41" s="139"/>
    </row>
    <row r="42" spans="1:8" s="116" customFormat="1" ht="19.5" customHeight="1">
      <c r="A42" s="46" t="s">
        <v>238</v>
      </c>
      <c r="B42" s="126">
        <v>1061</v>
      </c>
      <c r="C42" s="129"/>
      <c r="D42" s="129"/>
      <c r="E42" s="29"/>
      <c r="F42" s="129"/>
      <c r="G42" s="129">
        <f>F42-E42</f>
        <v>0</v>
      </c>
      <c r="H42" s="134" t="e">
        <f t="shared" si="1"/>
        <v>#DIV/0!</v>
      </c>
    </row>
    <row r="43" spans="1:8" s="116" customFormat="1" ht="19.5" customHeight="1">
      <c r="A43" s="46" t="s">
        <v>239</v>
      </c>
      <c r="B43" s="126">
        <v>1062</v>
      </c>
      <c r="C43" s="129"/>
      <c r="D43" s="129" t="s">
        <v>240</v>
      </c>
      <c r="E43" s="129"/>
      <c r="F43" s="129"/>
      <c r="G43" s="129">
        <f>F43-E43</f>
        <v>0</v>
      </c>
      <c r="H43" s="134" t="e">
        <f t="shared" si="1"/>
        <v>#DIV/0!</v>
      </c>
    </row>
    <row r="44" spans="1:8" s="116" customFormat="1" ht="19.5" customHeight="1">
      <c r="A44" s="46" t="s">
        <v>221</v>
      </c>
      <c r="B44" s="126">
        <v>1063</v>
      </c>
      <c r="C44" s="29">
        <v>49</v>
      </c>
      <c r="D44" s="29">
        <v>79</v>
      </c>
      <c r="E44" s="29">
        <v>72</v>
      </c>
      <c r="F44" s="29">
        <v>79</v>
      </c>
      <c r="G44" s="29">
        <f>F44-E44</f>
        <v>7</v>
      </c>
      <c r="H44" s="134">
        <f t="shared" si="1"/>
        <v>109.72222222222223</v>
      </c>
    </row>
    <row r="45" spans="1:8" s="116" customFormat="1" ht="19.5" customHeight="1">
      <c r="A45" s="46" t="s">
        <v>222</v>
      </c>
      <c r="B45" s="126">
        <v>1064</v>
      </c>
      <c r="C45" s="29">
        <v>11</v>
      </c>
      <c r="D45" s="29">
        <v>17</v>
      </c>
      <c r="E45" s="29">
        <v>16</v>
      </c>
      <c r="F45" s="29">
        <v>17</v>
      </c>
      <c r="G45" s="29">
        <f>F45-E45</f>
        <v>1</v>
      </c>
      <c r="H45" s="134">
        <f t="shared" si="1"/>
        <v>106.25</v>
      </c>
    </row>
    <row r="46" spans="1:8" s="116" customFormat="1" ht="19.5" customHeight="1">
      <c r="A46" s="46" t="s">
        <v>241</v>
      </c>
      <c r="B46" s="126">
        <v>1065</v>
      </c>
      <c r="C46" s="129"/>
      <c r="D46" s="129"/>
      <c r="E46" s="29"/>
      <c r="F46" s="129"/>
      <c r="G46" s="129"/>
      <c r="H46" s="134" t="e">
        <f t="shared" si="1"/>
        <v>#DIV/0!</v>
      </c>
    </row>
    <row r="47" spans="1:8" s="116" customFormat="1" ht="19.5" customHeight="1">
      <c r="A47" s="46" t="s">
        <v>242</v>
      </c>
      <c r="B47" s="126">
        <v>1066</v>
      </c>
      <c r="C47" s="129"/>
      <c r="D47" s="129"/>
      <c r="E47" s="129"/>
      <c r="F47" s="129"/>
      <c r="G47" s="129"/>
      <c r="H47" s="134" t="e">
        <f t="shared" si="1"/>
        <v>#DIV/0!</v>
      </c>
    </row>
    <row r="48" spans="1:9" s="116" customFormat="1" ht="19.5" customHeight="1">
      <c r="A48" s="46" t="s">
        <v>243</v>
      </c>
      <c r="B48" s="126">
        <v>1067</v>
      </c>
      <c r="C48" s="29"/>
      <c r="D48" s="140"/>
      <c r="E48" s="29"/>
      <c r="F48" s="29"/>
      <c r="G48" s="129"/>
      <c r="H48" s="134" t="e">
        <f t="shared" si="1"/>
        <v>#DIV/0!</v>
      </c>
      <c r="I48" s="141"/>
    </row>
    <row r="49" spans="1:8" s="116" customFormat="1" ht="19.5" customHeight="1">
      <c r="A49" s="46" t="s">
        <v>244</v>
      </c>
      <c r="B49" s="126">
        <v>1070</v>
      </c>
      <c r="C49" s="29"/>
      <c r="D49" s="29"/>
      <c r="E49" s="29"/>
      <c r="F49" s="29"/>
      <c r="G49" s="29"/>
      <c r="H49" s="134" t="e">
        <f t="shared" si="1"/>
        <v>#DIV/0!</v>
      </c>
    </row>
    <row r="50" spans="1:8" s="116" customFormat="1" ht="19.5" customHeight="1">
      <c r="A50" s="46" t="s">
        <v>58</v>
      </c>
      <c r="B50" s="126">
        <v>1071</v>
      </c>
      <c r="C50" s="129"/>
      <c r="D50" s="129"/>
      <c r="E50" s="129"/>
      <c r="F50" s="129"/>
      <c r="G50" s="129"/>
      <c r="H50" s="134" t="e">
        <f t="shared" si="1"/>
        <v>#DIV/0!</v>
      </c>
    </row>
    <row r="51" spans="1:8" s="116" customFormat="1" ht="19.5" customHeight="1">
      <c r="A51" s="46" t="s">
        <v>245</v>
      </c>
      <c r="B51" s="126">
        <v>1072</v>
      </c>
      <c r="C51" s="129"/>
      <c r="D51" s="129"/>
      <c r="E51" s="129"/>
      <c r="F51" s="129"/>
      <c r="G51" s="129"/>
      <c r="H51" s="134" t="e">
        <f t="shared" si="1"/>
        <v>#DIV/0!</v>
      </c>
    </row>
    <row r="52" spans="1:8" s="116" customFormat="1" ht="19.5" customHeight="1">
      <c r="A52" s="46" t="s">
        <v>246</v>
      </c>
      <c r="B52" s="126">
        <v>1073</v>
      </c>
      <c r="C52" s="29"/>
      <c r="D52" s="44"/>
      <c r="E52" s="29"/>
      <c r="F52" s="44"/>
      <c r="G52" s="29"/>
      <c r="H52" s="134" t="e">
        <f t="shared" si="1"/>
        <v>#DIV/0!</v>
      </c>
    </row>
    <row r="53" spans="1:8" s="116" customFormat="1" ht="19.5" customHeight="1">
      <c r="A53" s="142" t="s">
        <v>247</v>
      </c>
      <c r="B53" s="126">
        <v>1080</v>
      </c>
      <c r="C53" s="29">
        <v>26</v>
      </c>
      <c r="D53" s="44">
        <v>24</v>
      </c>
      <c r="E53" s="29">
        <v>27</v>
      </c>
      <c r="F53" s="29">
        <v>24</v>
      </c>
      <c r="G53" s="29"/>
      <c r="H53" s="134">
        <f t="shared" si="1"/>
        <v>88.88888888888889</v>
      </c>
    </row>
    <row r="54" spans="1:8" s="116" customFormat="1" ht="19.5" customHeight="1">
      <c r="A54" s="46" t="s">
        <v>58</v>
      </c>
      <c r="B54" s="126">
        <v>1081</v>
      </c>
      <c r="C54" s="129"/>
      <c r="D54" s="143"/>
      <c r="E54" s="129"/>
      <c r="F54" s="129"/>
      <c r="G54" s="129"/>
      <c r="H54" s="134" t="e">
        <f t="shared" si="1"/>
        <v>#DIV/0!</v>
      </c>
    </row>
    <row r="55" spans="1:8" s="116" customFormat="1" ht="19.5" customHeight="1">
      <c r="A55" s="46" t="s">
        <v>248</v>
      </c>
      <c r="B55" s="126">
        <v>1082</v>
      </c>
      <c r="C55" s="129"/>
      <c r="D55" s="143"/>
      <c r="E55" s="129"/>
      <c r="F55" s="129"/>
      <c r="G55" s="129"/>
      <c r="H55" s="134" t="e">
        <f t="shared" si="1"/>
        <v>#DIV/0!</v>
      </c>
    </row>
    <row r="56" spans="1:8" s="116" customFormat="1" ht="19.5" customHeight="1">
      <c r="A56" s="46" t="s">
        <v>249</v>
      </c>
      <c r="B56" s="126">
        <v>1083</v>
      </c>
      <c r="C56" s="129"/>
      <c r="D56" s="143"/>
      <c r="E56" s="129"/>
      <c r="F56" s="129"/>
      <c r="G56" s="129"/>
      <c r="H56" s="134" t="e">
        <f t="shared" si="1"/>
        <v>#DIV/0!</v>
      </c>
    </row>
    <row r="57" spans="1:8" s="116" customFormat="1" ht="19.5" customHeight="1">
      <c r="A57" s="46" t="s">
        <v>250</v>
      </c>
      <c r="B57" s="126">
        <v>1084</v>
      </c>
      <c r="C57" s="129"/>
      <c r="D57" s="143"/>
      <c r="E57" s="129"/>
      <c r="F57" s="129"/>
      <c r="G57" s="129"/>
      <c r="H57" s="134" t="e">
        <f t="shared" si="1"/>
        <v>#DIV/0!</v>
      </c>
    </row>
    <row r="58" spans="1:8" s="116" customFormat="1" ht="19.5" customHeight="1">
      <c r="A58" s="46" t="s">
        <v>251</v>
      </c>
      <c r="B58" s="126">
        <v>1085</v>
      </c>
      <c r="C58" s="129"/>
      <c r="D58" s="143"/>
      <c r="E58" s="129"/>
      <c r="F58" s="129"/>
      <c r="G58" s="129"/>
      <c r="H58" s="134" t="e">
        <f t="shared" si="1"/>
        <v>#DIV/0!</v>
      </c>
    </row>
    <row r="59" spans="1:8" s="116" customFormat="1" ht="18" customHeight="1">
      <c r="A59" s="46" t="s">
        <v>61</v>
      </c>
      <c r="B59" s="126">
        <v>1086</v>
      </c>
      <c r="C59" s="29"/>
      <c r="D59" s="29"/>
      <c r="E59" s="29"/>
      <c r="F59" s="29"/>
      <c r="G59" s="29"/>
      <c r="H59" s="134" t="e">
        <f t="shared" si="1"/>
        <v>#DIV/0!</v>
      </c>
    </row>
    <row r="60" spans="1:8" s="26" customFormat="1" ht="19.5" customHeight="1">
      <c r="A60" s="135" t="s">
        <v>63</v>
      </c>
      <c r="B60" s="136" t="s">
        <v>252</v>
      </c>
      <c r="C60" s="76"/>
      <c r="D60" s="76"/>
      <c r="E60" s="76">
        <f>E79-E80</f>
        <v>-94</v>
      </c>
      <c r="F60" s="76">
        <f>F79-F80</f>
        <v>-118.30000000000001</v>
      </c>
      <c r="G60" s="137"/>
      <c r="H60" s="144">
        <v>0</v>
      </c>
    </row>
    <row r="61" spans="1:8" ht="19.5" customHeight="1">
      <c r="A61" s="46" t="s">
        <v>253</v>
      </c>
      <c r="B61" s="126">
        <v>1110</v>
      </c>
      <c r="C61" s="129"/>
      <c r="D61" s="143"/>
      <c r="E61" s="129"/>
      <c r="F61" s="129"/>
      <c r="G61" s="129"/>
      <c r="H61" s="134">
        <v>0</v>
      </c>
    </row>
    <row r="62" spans="1:8" ht="19.5" customHeight="1">
      <c r="A62" s="46" t="s">
        <v>254</v>
      </c>
      <c r="B62" s="126">
        <v>1120</v>
      </c>
      <c r="C62" s="129"/>
      <c r="D62" s="143"/>
      <c r="E62" s="129"/>
      <c r="F62" s="129"/>
      <c r="G62" s="129"/>
      <c r="H62" s="134" t="e">
        <f aca="true" t="shared" si="3" ref="H62:H70">(F62/E62)*100</f>
        <v>#DIV/0!</v>
      </c>
    </row>
    <row r="63" spans="1:8" ht="19.5" customHeight="1">
      <c r="A63" s="46" t="s">
        <v>255</v>
      </c>
      <c r="B63" s="126">
        <v>1130</v>
      </c>
      <c r="C63" s="129"/>
      <c r="D63" s="143"/>
      <c r="E63" s="129"/>
      <c r="F63" s="129"/>
      <c r="G63" s="129"/>
      <c r="H63" s="134" t="e">
        <f t="shared" si="3"/>
        <v>#DIV/0!</v>
      </c>
    </row>
    <row r="64" spans="1:8" ht="19.5" customHeight="1">
      <c r="A64" s="46" t="s">
        <v>256</v>
      </c>
      <c r="B64" s="126">
        <v>1140</v>
      </c>
      <c r="C64" s="129"/>
      <c r="D64" s="143"/>
      <c r="E64" s="129"/>
      <c r="F64" s="129"/>
      <c r="G64" s="129"/>
      <c r="H64" s="134" t="e">
        <f t="shared" si="3"/>
        <v>#DIV/0!</v>
      </c>
    </row>
    <row r="65" spans="1:8" ht="19.5" customHeight="1">
      <c r="A65" s="46" t="s">
        <v>70</v>
      </c>
      <c r="B65" s="126">
        <v>1150</v>
      </c>
      <c r="C65" s="129"/>
      <c r="D65" s="143"/>
      <c r="E65" s="129"/>
      <c r="F65" s="129"/>
      <c r="G65" s="129"/>
      <c r="H65" s="134" t="e">
        <f t="shared" si="3"/>
        <v>#DIV/0!</v>
      </c>
    </row>
    <row r="66" spans="1:8" ht="19.5" customHeight="1">
      <c r="A66" s="46" t="s">
        <v>58</v>
      </c>
      <c r="B66" s="126">
        <v>1151</v>
      </c>
      <c r="C66" s="129"/>
      <c r="D66" s="143"/>
      <c r="E66" s="129"/>
      <c r="F66" s="129"/>
      <c r="G66" s="129"/>
      <c r="H66" s="134" t="e">
        <f t="shared" si="3"/>
        <v>#DIV/0!</v>
      </c>
    </row>
    <row r="67" spans="1:8" ht="19.5" customHeight="1">
      <c r="A67" s="46" t="s">
        <v>257</v>
      </c>
      <c r="B67" s="126">
        <v>1152</v>
      </c>
      <c r="C67" s="129"/>
      <c r="D67" s="143"/>
      <c r="E67" s="129"/>
      <c r="F67" s="129"/>
      <c r="G67" s="129"/>
      <c r="H67" s="134" t="e">
        <f t="shared" si="3"/>
        <v>#DIV/0!</v>
      </c>
    </row>
    <row r="68" spans="1:8" ht="19.5" customHeight="1">
      <c r="A68" s="46" t="s">
        <v>71</v>
      </c>
      <c r="B68" s="126">
        <v>1160</v>
      </c>
      <c r="C68" s="129"/>
      <c r="D68" s="143"/>
      <c r="E68" s="129"/>
      <c r="F68" s="129"/>
      <c r="G68" s="129"/>
      <c r="H68" s="134" t="e">
        <f t="shared" si="3"/>
        <v>#DIV/0!</v>
      </c>
    </row>
    <row r="69" spans="1:8" ht="19.5" customHeight="1">
      <c r="A69" s="46" t="s">
        <v>58</v>
      </c>
      <c r="B69" s="126">
        <v>1161</v>
      </c>
      <c r="C69" s="129"/>
      <c r="D69" s="129"/>
      <c r="E69" s="129"/>
      <c r="F69" s="129"/>
      <c r="G69" s="129"/>
      <c r="H69" s="134" t="e">
        <f t="shared" si="3"/>
        <v>#DIV/0!</v>
      </c>
    </row>
    <row r="70" spans="1:8" ht="19.5" customHeight="1">
      <c r="A70" s="46" t="s">
        <v>258</v>
      </c>
      <c r="B70" s="126">
        <v>1162</v>
      </c>
      <c r="C70" s="129"/>
      <c r="D70" s="129"/>
      <c r="E70" s="129"/>
      <c r="F70" s="129"/>
      <c r="G70" s="129"/>
      <c r="H70" s="134" t="e">
        <f t="shared" si="3"/>
        <v>#DIV/0!</v>
      </c>
    </row>
    <row r="71" spans="1:8" s="26" customFormat="1" ht="19.5" customHeight="1">
      <c r="A71" s="135" t="s">
        <v>72</v>
      </c>
      <c r="B71" s="136">
        <v>1170</v>
      </c>
      <c r="C71" s="137"/>
      <c r="D71" s="76"/>
      <c r="E71" s="76">
        <f>E79-E80</f>
        <v>-94</v>
      </c>
      <c r="F71" s="76">
        <f>F79-F80</f>
        <v>-118.30000000000001</v>
      </c>
      <c r="G71" s="145"/>
      <c r="H71" s="144">
        <v>0</v>
      </c>
    </row>
    <row r="72" spans="1:8" ht="19.5" customHeight="1">
      <c r="A72" s="46" t="s">
        <v>73</v>
      </c>
      <c r="B72" s="125">
        <v>1180</v>
      </c>
      <c r="C72" s="129"/>
      <c r="D72" s="143"/>
      <c r="E72" s="129"/>
      <c r="F72" s="129"/>
      <c r="G72" s="129"/>
      <c r="H72" s="134">
        <v>0</v>
      </c>
    </row>
    <row r="73" spans="1:8" ht="19.5" customHeight="1">
      <c r="A73" s="46" t="s">
        <v>74</v>
      </c>
      <c r="B73" s="125">
        <v>1181</v>
      </c>
      <c r="C73" s="129"/>
      <c r="D73" s="143"/>
      <c r="E73" s="129"/>
      <c r="F73" s="129"/>
      <c r="G73" s="129"/>
      <c r="H73" s="134" t="e">
        <f>(F73/E73)*100</f>
        <v>#DIV/0!</v>
      </c>
    </row>
    <row r="74" spans="1:8" ht="19.5" customHeight="1">
      <c r="A74" s="46" t="s">
        <v>75</v>
      </c>
      <c r="B74" s="126">
        <v>1190</v>
      </c>
      <c r="C74" s="129"/>
      <c r="D74" s="143"/>
      <c r="E74" s="129"/>
      <c r="F74" s="129"/>
      <c r="G74" s="129"/>
      <c r="H74" s="134" t="e">
        <f>(F74/E74)*100</f>
        <v>#DIV/0!</v>
      </c>
    </row>
    <row r="75" spans="1:8" ht="19.5" customHeight="1">
      <c r="A75" s="46" t="s">
        <v>76</v>
      </c>
      <c r="B75" s="126">
        <v>1191</v>
      </c>
      <c r="C75" s="129"/>
      <c r="D75" s="143"/>
      <c r="E75" s="129"/>
      <c r="F75" s="129"/>
      <c r="G75" s="129"/>
      <c r="H75" s="134" t="e">
        <f>(F75/E75)*100</f>
        <v>#DIV/0!</v>
      </c>
    </row>
    <row r="76" spans="1:8" s="26" customFormat="1" ht="19.5" customHeight="1">
      <c r="A76" s="135" t="s">
        <v>259</v>
      </c>
      <c r="B76" s="136">
        <v>1200</v>
      </c>
      <c r="C76" s="137">
        <f>SUM(C71,C72,C73,C74,C75)</f>
        <v>0</v>
      </c>
      <c r="D76" s="76">
        <f>D77-D78</f>
        <v>-238.29999999999995</v>
      </c>
      <c r="E76" s="76">
        <f>E77-E78</f>
        <v>-209</v>
      </c>
      <c r="F76" s="76">
        <f>F77-F78</f>
        <v>-238.29999999999995</v>
      </c>
      <c r="G76" s="137"/>
      <c r="H76" s="144">
        <v>0</v>
      </c>
    </row>
    <row r="77" spans="1:8" ht="19.5" customHeight="1">
      <c r="A77" s="46" t="s">
        <v>260</v>
      </c>
      <c r="B77" s="126">
        <v>1201</v>
      </c>
      <c r="C77" s="129"/>
      <c r="D77" s="44">
        <f>D7</f>
        <v>384</v>
      </c>
      <c r="E77" s="44">
        <f>E7</f>
        <v>457</v>
      </c>
      <c r="F77" s="44">
        <f>F7</f>
        <v>384</v>
      </c>
      <c r="G77" s="129"/>
      <c r="H77" s="134">
        <v>0</v>
      </c>
    </row>
    <row r="78" spans="1:8" ht="19.5" customHeight="1">
      <c r="A78" s="46" t="s">
        <v>261</v>
      </c>
      <c r="B78" s="126">
        <v>1202</v>
      </c>
      <c r="C78" s="29"/>
      <c r="D78" s="44">
        <f>D8+D18+D41</f>
        <v>622.3</v>
      </c>
      <c r="E78" s="44">
        <f>E8+E18+E41</f>
        <v>666</v>
      </c>
      <c r="F78" s="44">
        <f>F8+F18+F41</f>
        <v>622.3</v>
      </c>
      <c r="G78" s="29"/>
      <c r="H78" s="134">
        <f>(F78/E78)*100</f>
        <v>93.43843843843842</v>
      </c>
    </row>
    <row r="79" spans="1:8" ht="19.5" customHeight="1">
      <c r="A79" s="135" t="s">
        <v>80</v>
      </c>
      <c r="B79" s="126">
        <v>1210</v>
      </c>
      <c r="C79" s="137">
        <f>C7+C52</f>
        <v>417</v>
      </c>
      <c r="D79" s="76">
        <f>D7+D52</f>
        <v>384</v>
      </c>
      <c r="E79" s="76">
        <f>E7+E52</f>
        <v>457</v>
      </c>
      <c r="F79" s="76">
        <f>F7+F52</f>
        <v>384</v>
      </c>
      <c r="G79" s="137"/>
      <c r="H79" s="144">
        <f>(F79/E79)*100</f>
        <v>84.02625820568927</v>
      </c>
    </row>
    <row r="80" spans="1:8" ht="19.5" customHeight="1">
      <c r="A80" s="135" t="s">
        <v>81</v>
      </c>
      <c r="B80" s="126">
        <v>1220</v>
      </c>
      <c r="C80" s="137">
        <f>C48+C18+C8</f>
        <v>0</v>
      </c>
      <c r="D80" s="76">
        <f>D8+D18+D59</f>
        <v>502.3</v>
      </c>
      <c r="E80" s="76">
        <f>E8+E18+E59</f>
        <v>551</v>
      </c>
      <c r="F80" s="76">
        <f>F8+F18+F59</f>
        <v>502.3</v>
      </c>
      <c r="G80" s="145"/>
      <c r="H80" s="144">
        <f>(F80/E80)*100</f>
        <v>91.16152450090745</v>
      </c>
    </row>
    <row r="81" spans="1:8" ht="19.5" customHeight="1">
      <c r="A81" s="46" t="s">
        <v>82</v>
      </c>
      <c r="B81" s="126">
        <v>1230</v>
      </c>
      <c r="C81" s="129"/>
      <c r="D81" s="129"/>
      <c r="E81" s="129"/>
      <c r="F81" s="129"/>
      <c r="G81" s="129">
        <f>F81-E81</f>
        <v>0</v>
      </c>
      <c r="H81" s="134" t="e">
        <f>(F81/E81)*100</f>
        <v>#DIV/0!</v>
      </c>
    </row>
    <row r="82" spans="1:8" ht="24.75" customHeight="1">
      <c r="A82" s="293" t="s">
        <v>262</v>
      </c>
      <c r="B82" s="293"/>
      <c r="C82" s="293"/>
      <c r="D82" s="293"/>
      <c r="E82" s="293"/>
      <c r="F82" s="293"/>
      <c r="G82" s="293"/>
      <c r="H82" s="293"/>
    </row>
    <row r="83" spans="1:8" ht="19.5" customHeight="1">
      <c r="A83" s="46" t="s">
        <v>263</v>
      </c>
      <c r="B83" s="126">
        <v>1300</v>
      </c>
      <c r="C83" s="29">
        <f>C79+C80</f>
        <v>417</v>
      </c>
      <c r="D83" s="44">
        <f>D79-D80</f>
        <v>-118.30000000000001</v>
      </c>
      <c r="E83" s="44">
        <f>E79-E80</f>
        <v>-94</v>
      </c>
      <c r="F83" s="44">
        <f>F79-F80</f>
        <v>-118.30000000000001</v>
      </c>
      <c r="G83" s="29"/>
      <c r="H83" s="134">
        <v>0</v>
      </c>
    </row>
    <row r="84" spans="1:8" ht="19.5" customHeight="1">
      <c r="A84" s="46" t="s">
        <v>264</v>
      </c>
      <c r="B84" s="126">
        <v>1301</v>
      </c>
      <c r="C84" s="29">
        <f>C96</f>
        <v>0</v>
      </c>
      <c r="D84" s="29"/>
      <c r="E84" s="29"/>
      <c r="F84" s="29"/>
      <c r="G84" s="29">
        <f>F84-E84</f>
        <v>0</v>
      </c>
      <c r="H84" s="134">
        <v>0</v>
      </c>
    </row>
    <row r="85" spans="1:8" ht="19.5" customHeight="1">
      <c r="A85" s="46" t="s">
        <v>265</v>
      </c>
      <c r="B85" s="126">
        <v>1302</v>
      </c>
      <c r="C85" s="129">
        <f>C50</f>
        <v>0</v>
      </c>
      <c r="D85" s="129">
        <f>D50</f>
        <v>0</v>
      </c>
      <c r="E85" s="129">
        <f>E50</f>
        <v>0</v>
      </c>
      <c r="F85" s="129">
        <f>F50</f>
        <v>0</v>
      </c>
      <c r="G85" s="129">
        <f>F85-E85</f>
        <v>0</v>
      </c>
      <c r="H85" s="134" t="e">
        <f>(F85/E85)*100</f>
        <v>#DIV/0!</v>
      </c>
    </row>
    <row r="86" spans="1:8" ht="19.5" customHeight="1">
      <c r="A86" s="46" t="s">
        <v>266</v>
      </c>
      <c r="B86" s="126">
        <v>1303</v>
      </c>
      <c r="C86" s="129">
        <f>C54</f>
        <v>0</v>
      </c>
      <c r="D86" s="129">
        <f>D54</f>
        <v>0</v>
      </c>
      <c r="E86" s="129">
        <f>E54</f>
        <v>0</v>
      </c>
      <c r="F86" s="129">
        <f>F54</f>
        <v>0</v>
      </c>
      <c r="G86" s="129">
        <f>F86-E86</f>
        <v>0</v>
      </c>
      <c r="H86" s="134" t="e">
        <f>(F86/E86)*100</f>
        <v>#DIV/0!</v>
      </c>
    </row>
    <row r="87" spans="1:8" ht="19.5" customHeight="1">
      <c r="A87" s="46" t="s">
        <v>267</v>
      </c>
      <c r="B87" s="126">
        <v>1304</v>
      </c>
      <c r="C87" s="129">
        <f>C51</f>
        <v>0</v>
      </c>
      <c r="D87" s="129">
        <f>D51</f>
        <v>0</v>
      </c>
      <c r="E87" s="129">
        <f>E51</f>
        <v>0</v>
      </c>
      <c r="F87" s="129">
        <f>F51</f>
        <v>0</v>
      </c>
      <c r="G87" s="129"/>
      <c r="H87" s="134" t="e">
        <f>(F87/E87)*100</f>
        <v>#DIV/0!</v>
      </c>
    </row>
    <row r="88" spans="1:8" ht="19.5" customHeight="1">
      <c r="A88" s="46" t="s">
        <v>268</v>
      </c>
      <c r="B88" s="126">
        <v>1305</v>
      </c>
      <c r="C88" s="129">
        <f>C55</f>
        <v>0</v>
      </c>
      <c r="D88" s="129">
        <f>D55</f>
        <v>0</v>
      </c>
      <c r="E88" s="129">
        <f>E55</f>
        <v>0</v>
      </c>
      <c r="F88" s="129">
        <f>F55</f>
        <v>0</v>
      </c>
      <c r="G88" s="129">
        <f>F88-E88</f>
        <v>0</v>
      </c>
      <c r="H88" s="134" t="e">
        <f>(F88/E88)*100</f>
        <v>#DIV/0!</v>
      </c>
    </row>
    <row r="89" spans="1:8" s="26" customFormat="1" ht="19.5" customHeight="1">
      <c r="A89" s="135" t="s">
        <v>64</v>
      </c>
      <c r="B89" s="136">
        <v>1310</v>
      </c>
      <c r="C89" s="147">
        <f>C83+C84-C85-C86-C87-C88</f>
        <v>417</v>
      </c>
      <c r="D89" s="147">
        <f>D83+D84-D85-D86-D87-D88</f>
        <v>-118.30000000000001</v>
      </c>
      <c r="E89" s="137">
        <f>E83+E84-E85-E86-E87-E88</f>
        <v>-94</v>
      </c>
      <c r="F89" s="137">
        <f>F83+F84-F85-F86-F87-F88</f>
        <v>-118.30000000000001</v>
      </c>
      <c r="G89" s="137">
        <f>F89-E89</f>
        <v>-24.30000000000001</v>
      </c>
      <c r="H89" s="144">
        <f>(F89/E89)*100</f>
        <v>125.85106382978724</v>
      </c>
    </row>
    <row r="90" spans="1:8" s="26" customFormat="1" ht="19.5" customHeight="1">
      <c r="A90" s="294" t="s">
        <v>83</v>
      </c>
      <c r="B90" s="294"/>
      <c r="C90" s="294"/>
      <c r="D90" s="294"/>
      <c r="E90" s="294"/>
      <c r="F90" s="294"/>
      <c r="G90" s="294"/>
      <c r="H90" s="294"/>
    </row>
    <row r="91" spans="1:8" s="26" customFormat="1" ht="19.5" customHeight="1">
      <c r="A91" s="46" t="s">
        <v>84</v>
      </c>
      <c r="B91" s="126">
        <v>1400</v>
      </c>
      <c r="C91" s="129"/>
      <c r="D91" s="29"/>
      <c r="E91" s="129"/>
      <c r="F91" s="129"/>
      <c r="G91" s="129">
        <f>F91-E91</f>
        <v>0</v>
      </c>
      <c r="H91" s="134" t="e">
        <f aca="true" t="shared" si="4" ref="H91:H98">(F91/E91)*100</f>
        <v>#DIV/0!</v>
      </c>
    </row>
    <row r="92" spans="1:8" s="26" customFormat="1" ht="19.5" customHeight="1">
      <c r="A92" s="46" t="s">
        <v>85</v>
      </c>
      <c r="B92" s="148">
        <v>1401</v>
      </c>
      <c r="C92" s="129"/>
      <c r="D92" s="129"/>
      <c r="E92" s="129"/>
      <c r="F92" s="129"/>
      <c r="G92" s="129">
        <f>F92-E92</f>
        <v>0</v>
      </c>
      <c r="H92" s="134" t="e">
        <f t="shared" si="4"/>
        <v>#DIV/0!</v>
      </c>
    </row>
    <row r="93" spans="1:8" s="26" customFormat="1" ht="19.5" customHeight="1">
      <c r="A93" s="46" t="s">
        <v>86</v>
      </c>
      <c r="B93" s="148">
        <v>1402</v>
      </c>
      <c r="C93" s="29">
        <f>C10+C11</f>
        <v>77</v>
      </c>
      <c r="D93" s="29">
        <f>D10+D11</f>
        <v>115</v>
      </c>
      <c r="E93" s="29">
        <f>E10+E11</f>
        <v>96</v>
      </c>
      <c r="F93" s="29">
        <f>F10+F11</f>
        <v>115</v>
      </c>
      <c r="G93" s="29"/>
      <c r="H93" s="134">
        <f t="shared" si="4"/>
        <v>119.79166666666667</v>
      </c>
    </row>
    <row r="94" spans="1:9" s="26" customFormat="1" ht="19.5" customHeight="1">
      <c r="A94" s="46" t="s">
        <v>87</v>
      </c>
      <c r="B94" s="148">
        <v>1410</v>
      </c>
      <c r="C94" s="29">
        <f>C12+C26+C44</f>
        <v>324</v>
      </c>
      <c r="D94" s="29">
        <f>D12+D26+D44</f>
        <v>309</v>
      </c>
      <c r="E94" s="29">
        <f>E12+E26+E44</f>
        <v>409</v>
      </c>
      <c r="F94" s="29">
        <f>F12+F26+F44</f>
        <v>309</v>
      </c>
      <c r="G94" s="29"/>
      <c r="H94" s="134">
        <f t="shared" si="4"/>
        <v>75.55012224938875</v>
      </c>
      <c r="I94" s="149"/>
    </row>
    <row r="95" spans="1:9" s="26" customFormat="1" ht="19.5" customHeight="1">
      <c r="A95" s="46" t="s">
        <v>88</v>
      </c>
      <c r="B95" s="148">
        <v>1420</v>
      </c>
      <c r="C95" s="29">
        <f>C13+C27+C45</f>
        <v>502</v>
      </c>
      <c r="D95" s="29">
        <f>D13+D27+D45</f>
        <v>67.3</v>
      </c>
      <c r="E95" s="29">
        <f>E13+E27+E45</f>
        <v>90</v>
      </c>
      <c r="F95" s="29">
        <f>F13+F27+F45</f>
        <v>67.3</v>
      </c>
      <c r="G95" s="29"/>
      <c r="H95" s="134">
        <f t="shared" si="4"/>
        <v>74.77777777777777</v>
      </c>
      <c r="I95" s="149"/>
    </row>
    <row r="96" spans="1:9" s="26" customFormat="1" ht="19.5" customHeight="1">
      <c r="A96" s="46" t="s">
        <v>89</v>
      </c>
      <c r="B96" s="148">
        <v>1430</v>
      </c>
      <c r="C96" s="29">
        <f>C15+C28</f>
        <v>0</v>
      </c>
      <c r="D96" s="29">
        <f>D15+D28</f>
        <v>0</v>
      </c>
      <c r="E96" s="29">
        <f>E15+E28</f>
        <v>0</v>
      </c>
      <c r="F96" s="29">
        <f>F15+F28</f>
        <v>0</v>
      </c>
      <c r="G96" s="29"/>
      <c r="H96" s="134" t="e">
        <f t="shared" si="4"/>
        <v>#DIV/0!</v>
      </c>
      <c r="I96" s="149"/>
    </row>
    <row r="97" spans="1:9" s="26" customFormat="1" ht="19.5" customHeight="1">
      <c r="A97" s="46" t="s">
        <v>90</v>
      </c>
      <c r="B97" s="148">
        <v>1440</v>
      </c>
      <c r="C97" s="29"/>
      <c r="D97" s="29"/>
      <c r="E97" s="29"/>
      <c r="F97" s="29"/>
      <c r="G97" s="133"/>
      <c r="H97" s="134" t="e">
        <f t="shared" si="4"/>
        <v>#DIV/0!</v>
      </c>
      <c r="I97" s="149"/>
    </row>
    <row r="98" spans="1:9" s="26" customFormat="1" ht="18.75">
      <c r="A98" s="135" t="s">
        <v>91</v>
      </c>
      <c r="B98" s="150">
        <v>1450</v>
      </c>
      <c r="C98" s="137">
        <f>SUM(C93:C97)</f>
        <v>903</v>
      </c>
      <c r="D98" s="76">
        <f>SUM(D93:D97)</f>
        <v>491.3</v>
      </c>
      <c r="E98" s="137">
        <f>SUM(E93:E97)</f>
        <v>595</v>
      </c>
      <c r="F98" s="76">
        <f>SUM(F93:F97)</f>
        <v>491.3</v>
      </c>
      <c r="G98" s="137">
        <f>F98-E98</f>
        <v>-103.69999999999999</v>
      </c>
      <c r="H98" s="144">
        <f t="shared" si="4"/>
        <v>82.57142857142857</v>
      </c>
      <c r="I98" s="149"/>
    </row>
    <row r="99" spans="1:8" ht="28.5" customHeight="1">
      <c r="A99" s="114" t="s">
        <v>269</v>
      </c>
      <c r="C99" s="295" t="s">
        <v>270</v>
      </c>
      <c r="D99" s="295"/>
      <c r="E99" s="295"/>
      <c r="F99" s="296"/>
      <c r="G99" s="296"/>
      <c r="H99" s="296"/>
    </row>
    <row r="100" spans="1:8" s="116" customFormat="1" ht="18.75" customHeight="1">
      <c r="A100" s="8" t="s">
        <v>271</v>
      </c>
      <c r="B100" s="1"/>
      <c r="C100" s="280" t="s">
        <v>272</v>
      </c>
      <c r="D100" s="280"/>
      <c r="E100" s="280"/>
      <c r="F100" s="280" t="s">
        <v>203</v>
      </c>
      <c r="G100" s="280"/>
      <c r="H100" s="280"/>
    </row>
    <row r="101" spans="1:8" s="116" customFormat="1" ht="18.75" customHeight="1">
      <c r="A101" s="117" t="s">
        <v>204</v>
      </c>
      <c r="B101" s="2"/>
      <c r="C101" s="280" t="s">
        <v>273</v>
      </c>
      <c r="D101" s="280"/>
      <c r="E101" s="280"/>
      <c r="F101" s="290"/>
      <c r="G101" s="290"/>
      <c r="H101" s="290"/>
    </row>
    <row r="102" spans="1:8" s="116" customFormat="1" ht="18.75" customHeight="1">
      <c r="A102" s="8" t="s">
        <v>201</v>
      </c>
      <c r="B102" s="2"/>
      <c r="C102" s="291" t="s">
        <v>202</v>
      </c>
      <c r="D102" s="291"/>
      <c r="E102" s="291"/>
      <c r="F102" s="291"/>
      <c r="G102" s="276" t="s">
        <v>274</v>
      </c>
      <c r="H102" s="276"/>
    </row>
    <row r="103" ht="18.75">
      <c r="A103" s="7"/>
    </row>
    <row r="104" ht="18.75">
      <c r="A104" s="7"/>
    </row>
    <row r="105" ht="18.75">
      <c r="A105" s="7"/>
    </row>
    <row r="106" ht="18.75">
      <c r="A106" s="7"/>
    </row>
    <row r="107" ht="18.75">
      <c r="A107" s="7"/>
    </row>
    <row r="108" ht="18.75">
      <c r="A108" s="7"/>
    </row>
    <row r="109" ht="18.75">
      <c r="A109" s="7"/>
    </row>
    <row r="110" ht="18.75">
      <c r="A110" s="7"/>
    </row>
    <row r="111" ht="18.75">
      <c r="A111" s="7"/>
    </row>
    <row r="112" ht="18.75">
      <c r="A112" s="7"/>
    </row>
    <row r="113" ht="18.75">
      <c r="A113" s="7"/>
    </row>
    <row r="114" ht="18.75">
      <c r="A114" s="7"/>
    </row>
    <row r="115" ht="18.75">
      <c r="A115" s="7"/>
    </row>
    <row r="116" ht="18.75">
      <c r="A116" s="7"/>
    </row>
    <row r="117" ht="18.75">
      <c r="A117" s="7"/>
    </row>
    <row r="118" ht="18.75">
      <c r="A118" s="7"/>
    </row>
    <row r="119" ht="18.75">
      <c r="A119" s="7"/>
    </row>
    <row r="120" ht="18.75">
      <c r="A120" s="7"/>
    </row>
    <row r="121" ht="18.75">
      <c r="A121" s="7"/>
    </row>
    <row r="122" ht="18.75">
      <c r="A122" s="7"/>
    </row>
    <row r="123" ht="18.75">
      <c r="A123" s="7"/>
    </row>
    <row r="124" ht="18.75">
      <c r="A124" s="7"/>
    </row>
    <row r="125" ht="18.75">
      <c r="A125" s="7"/>
    </row>
    <row r="126" ht="18.75">
      <c r="A126" s="7"/>
    </row>
    <row r="127" ht="18.75">
      <c r="A127" s="7"/>
    </row>
    <row r="128" ht="18.75">
      <c r="A128" s="7"/>
    </row>
    <row r="129" ht="18.75">
      <c r="A129" s="7"/>
    </row>
    <row r="130" ht="18.75">
      <c r="A130" s="7"/>
    </row>
    <row r="131" ht="18.75">
      <c r="A131" s="7"/>
    </row>
    <row r="132" ht="18.75">
      <c r="A132" s="7"/>
    </row>
    <row r="133" ht="18.75">
      <c r="A133" s="7"/>
    </row>
    <row r="134" ht="18.75">
      <c r="A134" s="7"/>
    </row>
    <row r="135" ht="18.75">
      <c r="A135" s="7"/>
    </row>
    <row r="136" ht="18.75">
      <c r="A136" s="7"/>
    </row>
    <row r="137" ht="18.75">
      <c r="A137" s="7"/>
    </row>
    <row r="138" ht="18.75">
      <c r="A138" s="7"/>
    </row>
    <row r="139" ht="18.75">
      <c r="A139" s="7"/>
    </row>
    <row r="140" ht="18.75">
      <c r="A140" s="7"/>
    </row>
    <row r="141" ht="18.75">
      <c r="A141" s="7"/>
    </row>
    <row r="142" ht="18.75">
      <c r="A142" s="7"/>
    </row>
    <row r="143" ht="18.75">
      <c r="A143" s="7"/>
    </row>
    <row r="144" ht="18.75">
      <c r="A144" s="7"/>
    </row>
    <row r="145" ht="18.75">
      <c r="A145" s="7"/>
    </row>
    <row r="146" ht="18.75">
      <c r="A146" s="7"/>
    </row>
    <row r="147" ht="18.75">
      <c r="A147" s="7"/>
    </row>
    <row r="148" ht="18.75">
      <c r="A148" s="7"/>
    </row>
    <row r="149" ht="18.75">
      <c r="A149" s="7"/>
    </row>
    <row r="150" ht="18.75">
      <c r="A150" s="7"/>
    </row>
    <row r="151" ht="18.75">
      <c r="A151" s="7"/>
    </row>
    <row r="152" ht="18.75">
      <c r="A152" s="7"/>
    </row>
    <row r="153" ht="18.75">
      <c r="A153" s="7"/>
    </row>
    <row r="154" ht="18.75">
      <c r="A154" s="7"/>
    </row>
    <row r="155" ht="18.75">
      <c r="A155" s="7"/>
    </row>
    <row r="156" ht="18.75">
      <c r="A156" s="7"/>
    </row>
    <row r="157" ht="18.75">
      <c r="A157" s="7"/>
    </row>
    <row r="158" ht="18.75">
      <c r="A158" s="7"/>
    </row>
    <row r="159" ht="18.75">
      <c r="A159" s="7"/>
    </row>
    <row r="160" ht="18.75">
      <c r="A160" s="7"/>
    </row>
    <row r="161" ht="18.75">
      <c r="A161" s="121"/>
    </row>
    <row r="162" ht="18.75">
      <c r="A162" s="121"/>
    </row>
    <row r="163" ht="18.75">
      <c r="A163" s="121"/>
    </row>
    <row r="164" ht="18.75">
      <c r="A164" s="121"/>
    </row>
    <row r="165" ht="18.75">
      <c r="A165" s="121"/>
    </row>
    <row r="166" ht="18.75">
      <c r="A166" s="121"/>
    </row>
    <row r="167" ht="18.75">
      <c r="A167" s="121"/>
    </row>
    <row r="168" ht="18.75">
      <c r="A168" s="121"/>
    </row>
    <row r="169" ht="18.75">
      <c r="A169" s="121"/>
    </row>
    <row r="170" ht="18.75">
      <c r="A170" s="121"/>
    </row>
    <row r="171" ht="18.75">
      <c r="A171" s="121"/>
    </row>
    <row r="172" ht="18.75">
      <c r="A172" s="121"/>
    </row>
    <row r="173" ht="18.75">
      <c r="A173" s="121"/>
    </row>
    <row r="174" ht="18.75">
      <c r="A174" s="121"/>
    </row>
    <row r="175" ht="18.75">
      <c r="A175" s="121"/>
    </row>
    <row r="176" ht="18.75">
      <c r="A176" s="121"/>
    </row>
    <row r="177" ht="18.75">
      <c r="A177" s="121"/>
    </row>
    <row r="178" ht="18.75">
      <c r="A178" s="121"/>
    </row>
    <row r="179" ht="18.75">
      <c r="A179" s="121"/>
    </row>
    <row r="180" ht="18.75">
      <c r="A180" s="121"/>
    </row>
    <row r="181" ht="18.75">
      <c r="A181" s="121"/>
    </row>
    <row r="182" ht="18.75">
      <c r="A182" s="121"/>
    </row>
    <row r="183" ht="18.75">
      <c r="A183" s="121"/>
    </row>
    <row r="184" ht="18.75">
      <c r="A184" s="121"/>
    </row>
    <row r="185" ht="18.75">
      <c r="A185" s="121"/>
    </row>
    <row r="186" ht="18.75">
      <c r="A186" s="121"/>
    </row>
    <row r="187" ht="18.75">
      <c r="A187" s="121"/>
    </row>
    <row r="188" ht="18.75">
      <c r="A188" s="121"/>
    </row>
    <row r="189" ht="18.75">
      <c r="A189" s="121"/>
    </row>
    <row r="190" ht="18.75">
      <c r="A190" s="121"/>
    </row>
    <row r="191" ht="18.75">
      <c r="A191" s="121"/>
    </row>
    <row r="192" ht="18.75">
      <c r="A192" s="121"/>
    </row>
    <row r="193" ht="18.75">
      <c r="A193" s="121"/>
    </row>
    <row r="194" ht="18.75">
      <c r="A194" s="121"/>
    </row>
    <row r="195" ht="18.75">
      <c r="A195" s="121"/>
    </row>
    <row r="196" ht="18.75">
      <c r="A196" s="121"/>
    </row>
    <row r="197" ht="18.75">
      <c r="A197" s="121"/>
    </row>
    <row r="198" ht="18.75">
      <c r="A198" s="121"/>
    </row>
    <row r="199" ht="18.75">
      <c r="A199" s="121"/>
    </row>
    <row r="200" ht="18.75">
      <c r="A200" s="121"/>
    </row>
    <row r="201" ht="18.75">
      <c r="A201" s="121"/>
    </row>
    <row r="202" ht="18.75">
      <c r="A202" s="121"/>
    </row>
    <row r="203" ht="18.75">
      <c r="A203" s="121"/>
    </row>
    <row r="204" ht="18.75">
      <c r="A204" s="121"/>
    </row>
    <row r="205" ht="18.75">
      <c r="A205" s="121"/>
    </row>
    <row r="206" ht="18.75">
      <c r="A206" s="121"/>
    </row>
    <row r="207" ht="18.75">
      <c r="A207" s="121"/>
    </row>
    <row r="208" ht="18.75">
      <c r="A208" s="121"/>
    </row>
    <row r="209" ht="18.75">
      <c r="A209" s="121"/>
    </row>
    <row r="210" ht="18.75">
      <c r="A210" s="121"/>
    </row>
    <row r="211" ht="18.75">
      <c r="A211" s="121"/>
    </row>
    <row r="212" ht="18.75">
      <c r="A212" s="121"/>
    </row>
    <row r="213" ht="18.75">
      <c r="A213" s="121"/>
    </row>
    <row r="214" ht="18.75">
      <c r="A214" s="121"/>
    </row>
    <row r="215" ht="18.75">
      <c r="A215" s="121"/>
    </row>
    <row r="216" ht="18.75">
      <c r="A216" s="121"/>
    </row>
    <row r="217" ht="18.75">
      <c r="A217" s="121"/>
    </row>
    <row r="218" ht="18.75">
      <c r="A218" s="121"/>
    </row>
    <row r="219" ht="18.75">
      <c r="A219" s="121"/>
    </row>
    <row r="220" ht="18.75">
      <c r="A220" s="121"/>
    </row>
    <row r="221" ht="18.75">
      <c r="A221" s="121"/>
    </row>
    <row r="222" ht="18.75">
      <c r="A222" s="121"/>
    </row>
    <row r="223" ht="18.75">
      <c r="A223" s="121"/>
    </row>
    <row r="224" ht="18.75">
      <c r="A224" s="121"/>
    </row>
    <row r="225" ht="18.75">
      <c r="A225" s="121"/>
    </row>
    <row r="226" ht="18.75">
      <c r="A226" s="121"/>
    </row>
    <row r="227" ht="18.75">
      <c r="A227" s="121"/>
    </row>
    <row r="228" ht="18.75">
      <c r="A228" s="121"/>
    </row>
    <row r="229" ht="18.75">
      <c r="A229" s="121"/>
    </row>
    <row r="230" ht="18.75">
      <c r="A230" s="121"/>
    </row>
    <row r="231" ht="18.75">
      <c r="A231" s="121"/>
    </row>
    <row r="232" ht="18.75">
      <c r="A232" s="121"/>
    </row>
    <row r="233" ht="18.75">
      <c r="A233" s="121"/>
    </row>
    <row r="234" ht="18.75">
      <c r="A234" s="121"/>
    </row>
    <row r="235" ht="18.75">
      <c r="A235" s="121"/>
    </row>
    <row r="236" ht="18.75">
      <c r="A236" s="121"/>
    </row>
    <row r="237" ht="18.75">
      <c r="A237" s="121"/>
    </row>
    <row r="238" ht="18.75">
      <c r="A238" s="121"/>
    </row>
    <row r="239" ht="18.75">
      <c r="A239" s="121"/>
    </row>
    <row r="240" ht="18.75">
      <c r="A240" s="121"/>
    </row>
    <row r="241" ht="18.75">
      <c r="A241" s="121"/>
    </row>
    <row r="242" ht="18.75">
      <c r="A242" s="121"/>
    </row>
    <row r="243" ht="18.75">
      <c r="A243" s="121"/>
    </row>
    <row r="244" ht="18.75">
      <c r="A244" s="121"/>
    </row>
    <row r="245" ht="18.75">
      <c r="A245" s="121"/>
    </row>
    <row r="246" ht="18.75">
      <c r="A246" s="121"/>
    </row>
    <row r="247" ht="18.75">
      <c r="A247" s="121"/>
    </row>
    <row r="248" ht="18.75">
      <c r="A248" s="121"/>
    </row>
    <row r="249" ht="18.75">
      <c r="A249" s="121"/>
    </row>
    <row r="250" ht="18.75">
      <c r="A250" s="121"/>
    </row>
    <row r="251" ht="18.75">
      <c r="A251" s="121"/>
    </row>
    <row r="252" ht="18.75">
      <c r="A252" s="121"/>
    </row>
    <row r="253" ht="18.75">
      <c r="A253" s="121"/>
    </row>
    <row r="254" ht="18.75">
      <c r="A254" s="121"/>
    </row>
    <row r="255" ht="18.75">
      <c r="A255" s="121"/>
    </row>
    <row r="256" ht="18.75">
      <c r="A256" s="121"/>
    </row>
    <row r="257" ht="18.75">
      <c r="A257" s="121"/>
    </row>
    <row r="258" ht="18.75">
      <c r="A258" s="121"/>
    </row>
    <row r="259" ht="18.75">
      <c r="A259" s="121"/>
    </row>
    <row r="260" ht="18.75">
      <c r="A260" s="121"/>
    </row>
    <row r="261" ht="18.75">
      <c r="A261" s="121"/>
    </row>
    <row r="262" ht="18.75">
      <c r="A262" s="121"/>
    </row>
    <row r="263" ht="18.75">
      <c r="A263" s="121"/>
    </row>
    <row r="264" ht="18.75">
      <c r="A264" s="121"/>
    </row>
    <row r="265" ht="18.75">
      <c r="A265" s="121"/>
    </row>
    <row r="266" ht="18.75">
      <c r="A266" s="121"/>
    </row>
    <row r="267" ht="18.75">
      <c r="A267" s="121"/>
    </row>
    <row r="268" ht="18.75">
      <c r="A268" s="121"/>
    </row>
    <row r="269" ht="18.75">
      <c r="A269" s="121"/>
    </row>
    <row r="270" ht="18.75">
      <c r="A270" s="121"/>
    </row>
    <row r="271" ht="18.75">
      <c r="A271" s="121"/>
    </row>
    <row r="272" ht="18.75">
      <c r="A272" s="121"/>
    </row>
    <row r="273" ht="18.75">
      <c r="A273" s="121"/>
    </row>
    <row r="274" ht="18.75">
      <c r="A274" s="121"/>
    </row>
    <row r="275" ht="18.75">
      <c r="A275" s="121"/>
    </row>
    <row r="276" ht="18.75">
      <c r="A276" s="121"/>
    </row>
    <row r="277" ht="18.75">
      <c r="A277" s="121"/>
    </row>
    <row r="278" ht="18.75">
      <c r="A278" s="121"/>
    </row>
    <row r="279" ht="18.75">
      <c r="A279" s="121"/>
    </row>
    <row r="280" ht="18.75">
      <c r="A280" s="121"/>
    </row>
    <row r="281" ht="18.75">
      <c r="A281" s="121"/>
    </row>
    <row r="282" ht="18.75">
      <c r="A282" s="121"/>
    </row>
    <row r="283" ht="18.75">
      <c r="A283" s="121"/>
    </row>
    <row r="284" ht="18.75">
      <c r="A284" s="121"/>
    </row>
    <row r="285" ht="18.75">
      <c r="A285" s="121"/>
    </row>
    <row r="286" ht="18.75">
      <c r="A286" s="121"/>
    </row>
    <row r="287" ht="18.75">
      <c r="A287" s="121"/>
    </row>
    <row r="288" ht="18.75">
      <c r="A288" s="121"/>
    </row>
    <row r="289" ht="18.75">
      <c r="A289" s="121"/>
    </row>
    <row r="290" ht="18.75">
      <c r="A290" s="121"/>
    </row>
    <row r="291" ht="18.75">
      <c r="A291" s="121"/>
    </row>
    <row r="292" ht="18.75">
      <c r="A292" s="121"/>
    </row>
    <row r="293" ht="18.75">
      <c r="A293" s="121"/>
    </row>
    <row r="294" ht="18.75">
      <c r="A294" s="121"/>
    </row>
    <row r="295" ht="18.75">
      <c r="A295" s="121"/>
    </row>
    <row r="296" ht="18.75">
      <c r="A296" s="121"/>
    </row>
    <row r="297" ht="18.75">
      <c r="A297" s="121"/>
    </row>
    <row r="298" ht="18.75">
      <c r="A298" s="121"/>
    </row>
    <row r="299" ht="18.75">
      <c r="A299" s="121"/>
    </row>
    <row r="300" ht="18.75">
      <c r="A300" s="121"/>
    </row>
    <row r="301" ht="18.75">
      <c r="A301" s="121"/>
    </row>
    <row r="302" ht="18.75">
      <c r="A302" s="121"/>
    </row>
    <row r="303" ht="18.75">
      <c r="A303" s="121"/>
    </row>
    <row r="304" ht="18.75">
      <c r="A304" s="121"/>
    </row>
    <row r="305" ht="18.75">
      <c r="A305" s="121"/>
    </row>
    <row r="306" ht="18.75">
      <c r="A306" s="121"/>
    </row>
    <row r="307" ht="18.75">
      <c r="A307" s="121"/>
    </row>
    <row r="308" ht="18.75">
      <c r="A308" s="121"/>
    </row>
    <row r="309" ht="18.75">
      <c r="A309" s="121"/>
    </row>
    <row r="310" ht="18.75">
      <c r="A310" s="121"/>
    </row>
    <row r="311" ht="18.75">
      <c r="A311" s="121"/>
    </row>
    <row r="312" ht="18.75">
      <c r="A312" s="121"/>
    </row>
    <row r="313" ht="18.75">
      <c r="A313" s="121"/>
    </row>
    <row r="314" ht="18.75">
      <c r="A314" s="121"/>
    </row>
    <row r="315" ht="18.75">
      <c r="A315" s="121"/>
    </row>
    <row r="316" ht="18.75">
      <c r="A316" s="121"/>
    </row>
    <row r="317" ht="18.75">
      <c r="A317" s="121"/>
    </row>
    <row r="318" ht="18.75">
      <c r="A318" s="121"/>
    </row>
    <row r="319" ht="18.75">
      <c r="A319" s="121"/>
    </row>
    <row r="320" ht="18.75">
      <c r="A320" s="121"/>
    </row>
    <row r="321" ht="18.75">
      <c r="A321" s="121"/>
    </row>
    <row r="322" ht="18.75">
      <c r="A322" s="121"/>
    </row>
    <row r="323" ht="18.75">
      <c r="A323" s="121"/>
    </row>
    <row r="324" ht="18.75">
      <c r="A324" s="121"/>
    </row>
    <row r="325" ht="18.75">
      <c r="A325" s="121"/>
    </row>
    <row r="326" ht="18.75">
      <c r="A326" s="121"/>
    </row>
    <row r="327" ht="18.75">
      <c r="A327" s="121"/>
    </row>
  </sheetData>
  <sheetProtection selectLockedCells="1" selectUnlockedCells="1"/>
  <mergeCells count="16">
    <mergeCell ref="C101:E101"/>
    <mergeCell ref="F101:H101"/>
    <mergeCell ref="C102:F102"/>
    <mergeCell ref="G102:H102"/>
    <mergeCell ref="A82:H82"/>
    <mergeCell ref="A90:H90"/>
    <mergeCell ref="C99:E99"/>
    <mergeCell ref="F99:H99"/>
    <mergeCell ref="C100:E100"/>
    <mergeCell ref="F100:H100"/>
    <mergeCell ref="A1:H1"/>
    <mergeCell ref="A3:A4"/>
    <mergeCell ref="B3:B4"/>
    <mergeCell ref="C3:D3"/>
    <mergeCell ref="E3:H3"/>
    <mergeCell ref="A6:H6"/>
  </mergeCells>
  <printOptions/>
  <pageMargins left="0.25" right="0.25" top="0.75" bottom="0.75" header="0.3" footer="0.5118055555555555"/>
  <pageSetup horizontalDpi="300" verticalDpi="300" orientation="landscape" paperSize="9" scale="60"/>
  <headerFooter alignWithMargins="0">
    <oddHeader>&amp;C&amp;"Times New Roman,Звичайний"&amp;14 5&amp;R&amp;"Times New Roman,Звичайний"&amp;14Продовження додатка  3
Таблиця 1</oddHeader>
  </headerFooter>
  <rowBreaks count="1" manualBreakCount="1">
    <brk id="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J196"/>
  <sheetViews>
    <sheetView zoomScale="75" zoomScaleNormal="75" zoomScaleSheetLayoutView="75" zoomScalePageLayoutView="0" workbookViewId="0" topLeftCell="A1">
      <pane xSplit="2" ySplit="4" topLeftCell="C32" activePane="bottomRight" state="frozen"/>
      <selection pane="topLeft" activeCell="A1" sqref="A1"/>
      <selection pane="topRight" activeCell="C1" sqref="C1"/>
      <selection pane="bottomLeft" activeCell="A32" sqref="A32"/>
      <selection pane="bottomRight" activeCell="A44" sqref="A44"/>
    </sheetView>
  </sheetViews>
  <sheetFormatPr defaultColWidth="9.00390625" defaultRowHeight="12.75"/>
  <cols>
    <col min="1" max="1" width="86.875" style="151" customWidth="1"/>
    <col min="2" max="2" width="15.25390625" style="152" customWidth="1"/>
    <col min="3" max="3" width="18.75390625" style="153" customWidth="1"/>
    <col min="4" max="4" width="18.75390625" style="154" customWidth="1"/>
    <col min="5" max="5" width="18.75390625" style="153" customWidth="1"/>
    <col min="6" max="6" width="18.75390625" style="154" customWidth="1"/>
    <col min="7" max="7" width="18.75390625" style="152" customWidth="1"/>
    <col min="8" max="8" width="15.00390625" style="152" customWidth="1"/>
    <col min="9" max="9" width="10.00390625" style="151" customWidth="1"/>
    <col min="10" max="10" width="9.625" style="151" customWidth="1"/>
    <col min="11" max="16384" width="9.125" style="151" customWidth="1"/>
  </cols>
  <sheetData>
    <row r="1" spans="1:8" ht="18.75">
      <c r="A1" s="297" t="s">
        <v>92</v>
      </c>
      <c r="B1" s="297"/>
      <c r="C1" s="297"/>
      <c r="D1" s="297"/>
      <c r="E1" s="297"/>
      <c r="F1" s="297"/>
      <c r="G1" s="297"/>
      <c r="H1" s="297"/>
    </row>
    <row r="2" spans="1:8" ht="18.75">
      <c r="A2" s="297"/>
      <c r="B2" s="297"/>
      <c r="C2" s="297"/>
      <c r="D2" s="297"/>
      <c r="E2" s="297"/>
      <c r="F2" s="297"/>
      <c r="G2" s="297"/>
      <c r="H2" s="297"/>
    </row>
    <row r="3" spans="1:8" ht="38.25" customHeight="1">
      <c r="A3" s="283" t="s">
        <v>36</v>
      </c>
      <c r="B3" s="298" t="s">
        <v>37</v>
      </c>
      <c r="C3" s="282" t="s">
        <v>209</v>
      </c>
      <c r="D3" s="282"/>
      <c r="E3" s="283" t="s">
        <v>39</v>
      </c>
      <c r="F3" s="283"/>
      <c r="G3" s="283"/>
      <c r="H3" s="283"/>
    </row>
    <row r="4" spans="1:8" ht="39" customHeight="1">
      <c r="A4" s="283"/>
      <c r="B4" s="298"/>
      <c r="C4" s="125" t="s">
        <v>40</v>
      </c>
      <c r="D4" s="157" t="s">
        <v>41</v>
      </c>
      <c r="E4" s="125" t="s">
        <v>42</v>
      </c>
      <c r="F4" s="157" t="s">
        <v>43</v>
      </c>
      <c r="G4" s="25" t="s">
        <v>44</v>
      </c>
      <c r="H4" s="25" t="s">
        <v>45</v>
      </c>
    </row>
    <row r="5" spans="1:8" ht="18.75">
      <c r="A5" s="24">
        <v>1</v>
      </c>
      <c r="B5" s="156">
        <v>2</v>
      </c>
      <c r="C5" s="158">
        <v>3</v>
      </c>
      <c r="D5" s="159">
        <v>4</v>
      </c>
      <c r="E5" s="158">
        <v>5</v>
      </c>
      <c r="F5" s="159">
        <v>6</v>
      </c>
      <c r="G5" s="24">
        <v>7</v>
      </c>
      <c r="H5" s="156">
        <v>8</v>
      </c>
    </row>
    <row r="6" spans="1:8" ht="24.75" customHeight="1">
      <c r="A6" s="299" t="s">
        <v>93</v>
      </c>
      <c r="B6" s="299"/>
      <c r="C6" s="299"/>
      <c r="D6" s="299"/>
      <c r="E6" s="299"/>
      <c r="F6" s="299"/>
      <c r="G6" s="299"/>
      <c r="H6" s="299"/>
    </row>
    <row r="7" spans="1:8" ht="42.75" customHeight="1">
      <c r="A7" s="61" t="s">
        <v>94</v>
      </c>
      <c r="B7" s="13">
        <v>2000</v>
      </c>
      <c r="C7" s="129"/>
      <c r="D7" s="160"/>
      <c r="E7" s="129"/>
      <c r="F7" s="160"/>
      <c r="G7" s="43">
        <f aca="true" t="shared" si="0" ref="G7:G17">F7-E7</f>
        <v>0</v>
      </c>
      <c r="H7" s="127" t="e">
        <f aca="true" t="shared" si="1" ref="H7:H18">(F7/E7)*100</f>
        <v>#DIV/0!</v>
      </c>
    </row>
    <row r="8" spans="1:8" ht="37.5">
      <c r="A8" s="61" t="s">
        <v>95</v>
      </c>
      <c r="B8" s="13">
        <v>2010</v>
      </c>
      <c r="C8" s="129">
        <f>SUM(C9:C10)</f>
        <v>0</v>
      </c>
      <c r="D8" s="161">
        <f>SUM(D9:D10)</f>
        <v>0</v>
      </c>
      <c r="E8" s="129">
        <f>SUM(E9:E10)</f>
        <v>0</v>
      </c>
      <c r="F8" s="161">
        <f>SUM(F9:F10)</f>
        <v>0</v>
      </c>
      <c r="G8" s="43">
        <f t="shared" si="0"/>
        <v>0</v>
      </c>
      <c r="H8" s="127" t="e">
        <f t="shared" si="1"/>
        <v>#DIV/0!</v>
      </c>
    </row>
    <row r="9" spans="1:8" ht="42.75" customHeight="1">
      <c r="A9" s="41" t="s">
        <v>96</v>
      </c>
      <c r="B9" s="13">
        <v>2011</v>
      </c>
      <c r="C9" s="129"/>
      <c r="D9" s="160"/>
      <c r="E9" s="129"/>
      <c r="F9" s="160"/>
      <c r="G9" s="43">
        <f t="shared" si="0"/>
        <v>0</v>
      </c>
      <c r="H9" s="127" t="e">
        <f t="shared" si="1"/>
        <v>#DIV/0!</v>
      </c>
    </row>
    <row r="10" spans="1:8" ht="42.75" customHeight="1">
      <c r="A10" s="41" t="s">
        <v>97</v>
      </c>
      <c r="B10" s="13">
        <v>2012</v>
      </c>
      <c r="C10" s="129"/>
      <c r="D10" s="160"/>
      <c r="E10" s="129"/>
      <c r="F10" s="160"/>
      <c r="G10" s="43">
        <f t="shared" si="0"/>
        <v>0</v>
      </c>
      <c r="H10" s="127" t="e">
        <f t="shared" si="1"/>
        <v>#DIV/0!</v>
      </c>
    </row>
    <row r="11" spans="1:8" ht="19.5" customHeight="1">
      <c r="A11" s="41" t="s">
        <v>98</v>
      </c>
      <c r="B11" s="13" t="s">
        <v>99</v>
      </c>
      <c r="C11" s="129"/>
      <c r="D11" s="160"/>
      <c r="E11" s="129"/>
      <c r="F11" s="160"/>
      <c r="G11" s="43">
        <f t="shared" si="0"/>
        <v>0</v>
      </c>
      <c r="H11" s="127" t="e">
        <f t="shared" si="1"/>
        <v>#DIV/0!</v>
      </c>
    </row>
    <row r="12" spans="1:8" ht="19.5" customHeight="1">
      <c r="A12" s="41" t="s">
        <v>100</v>
      </c>
      <c r="B12" s="13">
        <v>2020</v>
      </c>
      <c r="C12" s="129"/>
      <c r="D12" s="160"/>
      <c r="E12" s="129"/>
      <c r="F12" s="160"/>
      <c r="G12" s="43">
        <f t="shared" si="0"/>
        <v>0</v>
      </c>
      <c r="H12" s="127" t="e">
        <f t="shared" si="1"/>
        <v>#DIV/0!</v>
      </c>
    </row>
    <row r="13" spans="1:8" s="162" customFormat="1" ht="19.5" customHeight="1">
      <c r="A13" s="61" t="s">
        <v>101</v>
      </c>
      <c r="B13" s="13">
        <v>2030</v>
      </c>
      <c r="C13" s="129"/>
      <c r="D13" s="160"/>
      <c r="E13" s="129"/>
      <c r="F13" s="160"/>
      <c r="G13" s="43">
        <f t="shared" si="0"/>
        <v>0</v>
      </c>
      <c r="H13" s="127" t="e">
        <f t="shared" si="1"/>
        <v>#DIV/0!</v>
      </c>
    </row>
    <row r="14" spans="1:8" ht="19.5" customHeight="1">
      <c r="A14" s="61" t="s">
        <v>275</v>
      </c>
      <c r="B14" s="13">
        <v>2031</v>
      </c>
      <c r="C14" s="129"/>
      <c r="D14" s="160"/>
      <c r="E14" s="129"/>
      <c r="F14" s="160"/>
      <c r="G14" s="43">
        <f t="shared" si="0"/>
        <v>0</v>
      </c>
      <c r="H14" s="127" t="e">
        <f t="shared" si="1"/>
        <v>#DIV/0!</v>
      </c>
    </row>
    <row r="15" spans="1:8" ht="19.5" customHeight="1">
      <c r="A15" s="61" t="s">
        <v>102</v>
      </c>
      <c r="B15" s="13">
        <v>2040</v>
      </c>
      <c r="C15" s="129"/>
      <c r="D15" s="160"/>
      <c r="E15" s="129"/>
      <c r="F15" s="160"/>
      <c r="G15" s="43">
        <f t="shared" si="0"/>
        <v>0</v>
      </c>
      <c r="H15" s="127" t="e">
        <f t="shared" si="1"/>
        <v>#DIV/0!</v>
      </c>
    </row>
    <row r="16" spans="1:8" ht="19.5" customHeight="1">
      <c r="A16" s="61" t="s">
        <v>276</v>
      </c>
      <c r="B16" s="13">
        <v>2050</v>
      </c>
      <c r="C16" s="129"/>
      <c r="D16" s="160"/>
      <c r="E16" s="129"/>
      <c r="F16" s="160"/>
      <c r="G16" s="43">
        <f t="shared" si="0"/>
        <v>0</v>
      </c>
      <c r="H16" s="127" t="e">
        <f t="shared" si="1"/>
        <v>#DIV/0!</v>
      </c>
    </row>
    <row r="17" spans="1:8" ht="19.5" customHeight="1">
      <c r="A17" s="61" t="s">
        <v>277</v>
      </c>
      <c r="B17" s="13">
        <v>2060</v>
      </c>
      <c r="C17" s="129"/>
      <c r="D17" s="160"/>
      <c r="E17" s="129"/>
      <c r="F17" s="160"/>
      <c r="G17" s="43">
        <f t="shared" si="0"/>
        <v>0</v>
      </c>
      <c r="H17" s="127" t="e">
        <f t="shared" si="1"/>
        <v>#DIV/0!</v>
      </c>
    </row>
    <row r="18" spans="1:8" ht="42.75" customHeight="1">
      <c r="A18" s="61" t="s">
        <v>105</v>
      </c>
      <c r="B18" s="13">
        <v>2070</v>
      </c>
      <c r="C18" s="29">
        <f>SUM(C7,C8,C12,C13,C15,C16,C17)+'I. Фін результат'!C76</f>
        <v>0</v>
      </c>
      <c r="D18" s="163"/>
      <c r="E18" s="29"/>
      <c r="F18" s="163">
        <f>SUM(F7,F8,F12,F13,F15,F16,F17)+'I. Фін результат'!F76</f>
        <v>-238.29999999999995</v>
      </c>
      <c r="G18" s="35"/>
      <c r="H18" s="127" t="e">
        <f t="shared" si="1"/>
        <v>#DIV/0!</v>
      </c>
    </row>
    <row r="19" spans="1:8" ht="24.75" customHeight="1">
      <c r="A19" s="299" t="s">
        <v>106</v>
      </c>
      <c r="B19" s="299"/>
      <c r="C19" s="299"/>
      <c r="D19" s="299"/>
      <c r="E19" s="299"/>
      <c r="F19" s="299"/>
      <c r="G19" s="299"/>
      <c r="H19" s="299"/>
    </row>
    <row r="20" spans="1:8" ht="37.5">
      <c r="A20" s="65" t="s">
        <v>107</v>
      </c>
      <c r="B20" s="164">
        <v>2110</v>
      </c>
      <c r="C20" s="76">
        <f>SUM(C21:C29)</f>
        <v>0</v>
      </c>
      <c r="D20" s="38">
        <f>SUM(D21:D29)</f>
        <v>0</v>
      </c>
      <c r="E20" s="137">
        <f>SUM(E21:E29)</f>
        <v>0</v>
      </c>
      <c r="F20" s="38">
        <f>SUM(F21:F29)</f>
        <v>0</v>
      </c>
      <c r="G20" s="39">
        <f aca="true" t="shared" si="2" ref="G20:G30">F20-E20</f>
        <v>0</v>
      </c>
      <c r="H20" s="165" t="e">
        <f aca="true" t="shared" si="3" ref="H20:H43">(F20/E20)*100</f>
        <v>#DIV/0!</v>
      </c>
    </row>
    <row r="21" spans="1:8" ht="18.75">
      <c r="A21" s="41" t="s">
        <v>108</v>
      </c>
      <c r="B21" s="13">
        <v>2111</v>
      </c>
      <c r="C21" s="129"/>
      <c r="D21" s="166"/>
      <c r="E21" s="129"/>
      <c r="F21" s="166"/>
      <c r="G21" s="43">
        <f t="shared" si="2"/>
        <v>0</v>
      </c>
      <c r="H21" s="127" t="e">
        <f t="shared" si="3"/>
        <v>#DIV/0!</v>
      </c>
    </row>
    <row r="22" spans="1:8" ht="18.75">
      <c r="A22" s="41" t="s">
        <v>109</v>
      </c>
      <c r="B22" s="13">
        <v>2112</v>
      </c>
      <c r="C22" s="29"/>
      <c r="D22" s="167"/>
      <c r="E22" s="29"/>
      <c r="F22" s="167"/>
      <c r="G22" s="35">
        <f t="shared" si="2"/>
        <v>0</v>
      </c>
      <c r="H22" s="127" t="e">
        <f t="shared" si="3"/>
        <v>#DIV/0!</v>
      </c>
    </row>
    <row r="23" spans="1:8" s="162" customFormat="1" ht="18.75" customHeight="1">
      <c r="A23" s="61" t="s">
        <v>110</v>
      </c>
      <c r="B23" s="24">
        <v>2113</v>
      </c>
      <c r="C23" s="129"/>
      <c r="D23" s="168"/>
      <c r="E23" s="129"/>
      <c r="F23" s="168"/>
      <c r="G23" s="43">
        <f t="shared" si="2"/>
        <v>0</v>
      </c>
      <c r="H23" s="127" t="e">
        <f t="shared" si="3"/>
        <v>#DIV/0!</v>
      </c>
    </row>
    <row r="24" spans="1:8" ht="18.75">
      <c r="A24" s="61" t="s">
        <v>111</v>
      </c>
      <c r="B24" s="24">
        <v>2114</v>
      </c>
      <c r="C24" s="129"/>
      <c r="D24" s="168"/>
      <c r="E24" s="129"/>
      <c r="F24" s="168"/>
      <c r="G24" s="43">
        <f t="shared" si="2"/>
        <v>0</v>
      </c>
      <c r="H24" s="127" t="e">
        <f t="shared" si="3"/>
        <v>#DIV/0!</v>
      </c>
    </row>
    <row r="25" spans="1:8" ht="37.5">
      <c r="A25" s="61" t="s">
        <v>112</v>
      </c>
      <c r="B25" s="24">
        <v>2115</v>
      </c>
      <c r="C25" s="129"/>
      <c r="D25" s="168"/>
      <c r="E25" s="129"/>
      <c r="F25" s="168"/>
      <c r="G25" s="43">
        <f t="shared" si="2"/>
        <v>0</v>
      </c>
      <c r="H25" s="127" t="e">
        <f t="shared" si="3"/>
        <v>#DIV/0!</v>
      </c>
    </row>
    <row r="26" spans="1:9" s="155" customFormat="1" ht="18.75">
      <c r="A26" s="61" t="s">
        <v>278</v>
      </c>
      <c r="B26" s="24">
        <v>2116</v>
      </c>
      <c r="C26" s="129"/>
      <c r="D26" s="169"/>
      <c r="E26" s="129"/>
      <c r="F26" s="169"/>
      <c r="G26" s="43">
        <f t="shared" si="2"/>
        <v>0</v>
      </c>
      <c r="H26" s="127" t="e">
        <f t="shared" si="3"/>
        <v>#DIV/0!</v>
      </c>
      <c r="I26" s="151"/>
    </row>
    <row r="27" spans="1:8" ht="22.5" customHeight="1">
      <c r="A27" s="61" t="s">
        <v>114</v>
      </c>
      <c r="B27" s="24">
        <v>2117</v>
      </c>
      <c r="C27" s="29"/>
      <c r="D27" s="167"/>
      <c r="E27" s="29"/>
      <c r="F27" s="167"/>
      <c r="G27" s="35">
        <f t="shared" si="2"/>
        <v>0</v>
      </c>
      <c r="H27" s="127" t="e">
        <f t="shared" si="3"/>
        <v>#DIV/0!</v>
      </c>
    </row>
    <row r="28" spans="1:8" ht="19.5" customHeight="1">
      <c r="A28" s="61" t="s">
        <v>279</v>
      </c>
      <c r="B28" s="24">
        <v>2118</v>
      </c>
      <c r="C28" s="129"/>
      <c r="D28" s="169"/>
      <c r="E28" s="129"/>
      <c r="F28" s="169"/>
      <c r="G28" s="43">
        <f t="shared" si="2"/>
        <v>0</v>
      </c>
      <c r="H28" s="127" t="e">
        <f t="shared" si="3"/>
        <v>#DIV/0!</v>
      </c>
    </row>
    <row r="29" spans="1:8" ht="19.5" customHeight="1">
      <c r="A29" s="61" t="s">
        <v>280</v>
      </c>
      <c r="B29" s="24">
        <v>2119</v>
      </c>
      <c r="C29" s="29"/>
      <c r="D29" s="73"/>
      <c r="E29" s="29"/>
      <c r="F29" s="73"/>
      <c r="G29" s="35">
        <f t="shared" si="2"/>
        <v>0</v>
      </c>
      <c r="H29" s="127" t="e">
        <f t="shared" si="3"/>
        <v>#DIV/0!</v>
      </c>
    </row>
    <row r="30" spans="1:8" ht="37.5">
      <c r="A30" s="65" t="s">
        <v>281</v>
      </c>
      <c r="B30" s="170">
        <v>2120</v>
      </c>
      <c r="C30" s="137">
        <f>SUM(C31:C34)</f>
        <v>0</v>
      </c>
      <c r="D30" s="38">
        <f>SUM(D31:D34)</f>
        <v>0</v>
      </c>
      <c r="E30" s="137">
        <f>SUM(E31:E34)</f>
        <v>0</v>
      </c>
      <c r="F30" s="38">
        <f>SUM(F31:F34)</f>
        <v>0</v>
      </c>
      <c r="G30" s="39">
        <f t="shared" si="2"/>
        <v>0</v>
      </c>
      <c r="H30" s="165" t="e">
        <f t="shared" si="3"/>
        <v>#DIV/0!</v>
      </c>
    </row>
    <row r="31" spans="1:8" ht="19.5" customHeight="1">
      <c r="A31" s="61" t="s">
        <v>279</v>
      </c>
      <c r="B31" s="24">
        <v>2121</v>
      </c>
      <c r="C31" s="29"/>
      <c r="D31" s="73"/>
      <c r="E31" s="29"/>
      <c r="F31" s="73"/>
      <c r="G31" s="35"/>
      <c r="H31" s="127" t="e">
        <f t="shared" si="3"/>
        <v>#DIV/0!</v>
      </c>
    </row>
    <row r="32" spans="1:8" ht="19.5" customHeight="1">
      <c r="A32" s="61" t="s">
        <v>282</v>
      </c>
      <c r="B32" s="24">
        <v>2122</v>
      </c>
      <c r="C32" s="129"/>
      <c r="D32" s="73"/>
      <c r="E32" s="29"/>
      <c r="F32" s="73"/>
      <c r="G32" s="35"/>
      <c r="H32" s="127" t="e">
        <f t="shared" si="3"/>
        <v>#DIV/0!</v>
      </c>
    </row>
    <row r="33" spans="1:8" ht="19.5" customHeight="1">
      <c r="A33" s="171" t="s">
        <v>283</v>
      </c>
      <c r="B33" s="158">
        <v>2123</v>
      </c>
      <c r="C33" s="129"/>
      <c r="D33" s="172"/>
      <c r="E33" s="29"/>
      <c r="F33" s="172"/>
      <c r="G33" s="129"/>
      <c r="H33" s="134" t="e">
        <f t="shared" si="3"/>
        <v>#DIV/0!</v>
      </c>
    </row>
    <row r="34" spans="1:8" s="162" customFormat="1" ht="27.75" customHeight="1">
      <c r="A34" s="171" t="s">
        <v>284</v>
      </c>
      <c r="B34" s="158">
        <v>2124</v>
      </c>
      <c r="C34" s="29"/>
      <c r="D34" s="44"/>
      <c r="E34" s="29"/>
      <c r="F34" s="44"/>
      <c r="G34" s="29">
        <f aca="true" t="shared" si="4" ref="G34:G39">F34-E34</f>
        <v>0</v>
      </c>
      <c r="H34" s="134" t="e">
        <f t="shared" si="3"/>
        <v>#DIV/0!</v>
      </c>
    </row>
    <row r="35" spans="1:8" ht="33.75" customHeight="1">
      <c r="A35" s="65" t="s">
        <v>285</v>
      </c>
      <c r="B35" s="170">
        <v>2130</v>
      </c>
      <c r="C35" s="137">
        <f>SUM(C36:C39)</f>
        <v>0</v>
      </c>
      <c r="D35" s="38">
        <f>SUM(D36:D39)</f>
        <v>0</v>
      </c>
      <c r="E35" s="137">
        <f>SUM(E36:E39)</f>
        <v>0</v>
      </c>
      <c r="F35" s="38">
        <f>SUM(F36:F39)</f>
        <v>0</v>
      </c>
      <c r="G35" s="39">
        <f t="shared" si="4"/>
        <v>0</v>
      </c>
      <c r="H35" s="165" t="e">
        <f t="shared" si="3"/>
        <v>#DIV/0!</v>
      </c>
    </row>
    <row r="36" spans="1:8" ht="60.75" customHeight="1">
      <c r="A36" s="61" t="s">
        <v>117</v>
      </c>
      <c r="B36" s="24">
        <v>2131</v>
      </c>
      <c r="C36" s="129"/>
      <c r="D36" s="73"/>
      <c r="E36" s="29"/>
      <c r="F36" s="73"/>
      <c r="G36" s="35">
        <f t="shared" si="4"/>
        <v>0</v>
      </c>
      <c r="H36" s="127" t="e">
        <f t="shared" si="3"/>
        <v>#DIV/0!</v>
      </c>
    </row>
    <row r="37" spans="1:8" s="162" customFormat="1" ht="19.5" customHeight="1">
      <c r="A37" s="61" t="s">
        <v>286</v>
      </c>
      <c r="B37" s="24">
        <v>2132</v>
      </c>
      <c r="C37" s="129"/>
      <c r="D37" s="166"/>
      <c r="E37" s="129"/>
      <c r="F37" s="166"/>
      <c r="G37" s="43">
        <f t="shared" si="4"/>
        <v>0</v>
      </c>
      <c r="H37" s="127" t="e">
        <f t="shared" si="3"/>
        <v>#DIV/0!</v>
      </c>
    </row>
    <row r="38" spans="1:8" ht="19.5" customHeight="1">
      <c r="A38" s="61" t="s">
        <v>287</v>
      </c>
      <c r="B38" s="24">
        <v>2133</v>
      </c>
      <c r="C38" s="29"/>
      <c r="D38" s="73"/>
      <c r="E38" s="29"/>
      <c r="F38" s="73"/>
      <c r="G38" s="35">
        <f t="shared" si="4"/>
        <v>0</v>
      </c>
      <c r="H38" s="127" t="e">
        <f t="shared" si="3"/>
        <v>#DIV/0!</v>
      </c>
    </row>
    <row r="39" spans="1:8" ht="19.5" customHeight="1">
      <c r="A39" s="61" t="s">
        <v>288</v>
      </c>
      <c r="B39" s="24">
        <v>2134</v>
      </c>
      <c r="C39" s="129"/>
      <c r="D39" s="73"/>
      <c r="E39" s="29"/>
      <c r="F39" s="73"/>
      <c r="G39" s="43">
        <f t="shared" si="4"/>
        <v>0</v>
      </c>
      <c r="H39" s="127" t="e">
        <f t="shared" si="3"/>
        <v>#DIV/0!</v>
      </c>
    </row>
    <row r="40" spans="1:8" ht="19.5" customHeight="1">
      <c r="A40" s="65" t="s">
        <v>289</v>
      </c>
      <c r="B40" s="170">
        <v>2140</v>
      </c>
      <c r="C40" s="137"/>
      <c r="D40" s="38">
        <f>SUM(D41:D42)</f>
        <v>0</v>
      </c>
      <c r="E40" s="147">
        <f>SUM(E41:E42)</f>
        <v>0</v>
      </c>
      <c r="F40" s="38">
        <f>SUM(F41:F42)</f>
        <v>0</v>
      </c>
      <c r="G40" s="49"/>
      <c r="H40" s="165" t="e">
        <f t="shared" si="3"/>
        <v>#DIV/0!</v>
      </c>
    </row>
    <row r="41" spans="1:8" ht="37.5">
      <c r="A41" s="61" t="s">
        <v>290</v>
      </c>
      <c r="B41" s="24">
        <v>2141</v>
      </c>
      <c r="C41" s="129"/>
      <c r="D41" s="73"/>
      <c r="E41" s="129"/>
      <c r="F41" s="73"/>
      <c r="G41" s="43"/>
      <c r="H41" s="127" t="e">
        <f t="shared" si="3"/>
        <v>#DIV/0!</v>
      </c>
    </row>
    <row r="42" spans="1:8" s="162" customFormat="1" ht="40.5" customHeight="1">
      <c r="A42" s="61" t="s">
        <v>291</v>
      </c>
      <c r="B42" s="24">
        <v>2142</v>
      </c>
      <c r="C42" s="29"/>
      <c r="D42" s="73"/>
      <c r="E42" s="129"/>
      <c r="F42" s="73"/>
      <c r="G42" s="35">
        <f>F42-E42</f>
        <v>0</v>
      </c>
      <c r="H42" s="127" t="e">
        <f t="shared" si="3"/>
        <v>#DIV/0!</v>
      </c>
    </row>
    <row r="43" spans="1:9" s="162" customFormat="1" ht="21.75" customHeight="1">
      <c r="A43" s="65" t="s">
        <v>119</v>
      </c>
      <c r="B43" s="170">
        <v>2200</v>
      </c>
      <c r="C43" s="38">
        <f>SUM(C20,C30,C35,C40)</f>
        <v>0</v>
      </c>
      <c r="D43" s="38">
        <f>SUM(D20,D30,D35,D40)</f>
        <v>0</v>
      </c>
      <c r="E43" s="137">
        <f>SUM(E20,E30,E35,E40)</f>
        <v>0</v>
      </c>
      <c r="F43" s="38">
        <f>SUM(F20,F30,F35,F40)</f>
        <v>0</v>
      </c>
      <c r="G43" s="39">
        <f>F43-E43</f>
        <v>0</v>
      </c>
      <c r="H43" s="165" t="e">
        <f t="shared" si="3"/>
        <v>#DIV/0!</v>
      </c>
      <c r="I43" s="151"/>
    </row>
    <row r="44" spans="1:8" s="1" customFormat="1" ht="27.75" customHeight="1">
      <c r="A44" s="173" t="s">
        <v>292</v>
      </c>
      <c r="B44" s="2"/>
      <c r="C44" s="300" t="s">
        <v>293</v>
      </c>
      <c r="D44" s="300"/>
      <c r="E44" s="174"/>
      <c r="F44" s="296"/>
      <c r="G44" s="296"/>
      <c r="H44" s="296"/>
    </row>
    <row r="45" spans="1:8" s="116" customFormat="1" ht="18.75" customHeight="1">
      <c r="A45" s="8" t="s">
        <v>294</v>
      </c>
      <c r="B45" s="1"/>
      <c r="C45" s="276" t="s">
        <v>295</v>
      </c>
      <c r="D45" s="276"/>
      <c r="E45" s="175"/>
      <c r="F45" s="276" t="s">
        <v>296</v>
      </c>
      <c r="G45" s="276"/>
      <c r="H45" s="276"/>
    </row>
    <row r="46" spans="1:8" s="116" customFormat="1" ht="18.75" customHeight="1">
      <c r="A46" s="117" t="s">
        <v>204</v>
      </c>
      <c r="B46" s="2"/>
      <c r="C46" s="280" t="s">
        <v>205</v>
      </c>
      <c r="D46" s="280"/>
      <c r="E46" s="176"/>
      <c r="F46" s="290"/>
      <c r="G46" s="290"/>
      <c r="H46" s="290"/>
    </row>
    <row r="47" spans="1:10" s="152" customFormat="1" ht="18.75" customHeight="1">
      <c r="A47" s="8" t="s">
        <v>201</v>
      </c>
      <c r="B47" s="2"/>
      <c r="C47" s="291" t="s">
        <v>202</v>
      </c>
      <c r="D47" s="291"/>
      <c r="E47" s="176"/>
      <c r="F47" s="280" t="s">
        <v>297</v>
      </c>
      <c r="G47" s="280"/>
      <c r="H47" s="280"/>
      <c r="I47" s="151"/>
      <c r="J47" s="151"/>
    </row>
    <row r="48" spans="1:10" s="152" customFormat="1" ht="18.75">
      <c r="A48" s="177"/>
      <c r="C48" s="153"/>
      <c r="D48" s="154"/>
      <c r="E48" s="153"/>
      <c r="F48" s="154"/>
      <c r="I48" s="151"/>
      <c r="J48" s="151"/>
    </row>
    <row r="49" spans="1:10" s="152" customFormat="1" ht="18.75">
      <c r="A49" s="177"/>
      <c r="C49" s="153"/>
      <c r="D49" s="154"/>
      <c r="E49" s="153"/>
      <c r="F49" s="154"/>
      <c r="I49" s="151"/>
      <c r="J49" s="151"/>
    </row>
    <row r="50" spans="1:10" s="152" customFormat="1" ht="18.75">
      <c r="A50" s="177"/>
      <c r="C50" s="153"/>
      <c r="D50" s="154"/>
      <c r="E50" s="153"/>
      <c r="F50" s="154"/>
      <c r="I50" s="151"/>
      <c r="J50" s="151"/>
    </row>
    <row r="51" spans="1:10" s="152" customFormat="1" ht="18.75">
      <c r="A51" s="177"/>
      <c r="C51" s="153"/>
      <c r="D51" s="154"/>
      <c r="E51" s="153"/>
      <c r="F51" s="154"/>
      <c r="I51" s="151"/>
      <c r="J51" s="151"/>
    </row>
    <row r="52" spans="1:10" s="152" customFormat="1" ht="18.75">
      <c r="A52" s="177"/>
      <c r="C52" s="153"/>
      <c r="D52" s="154"/>
      <c r="E52" s="153"/>
      <c r="F52" s="154"/>
      <c r="I52" s="151"/>
      <c r="J52" s="151"/>
    </row>
    <row r="53" spans="1:10" s="152" customFormat="1" ht="18.75">
      <c r="A53" s="177"/>
      <c r="C53" s="153"/>
      <c r="D53" s="154"/>
      <c r="E53" s="153"/>
      <c r="F53" s="154"/>
      <c r="I53" s="151"/>
      <c r="J53" s="151"/>
    </row>
    <row r="54" spans="1:10" s="152" customFormat="1" ht="18.75">
      <c r="A54" s="177"/>
      <c r="C54" s="153"/>
      <c r="D54" s="154"/>
      <c r="E54" s="153"/>
      <c r="F54" s="154"/>
      <c r="I54" s="151"/>
      <c r="J54" s="151"/>
    </row>
    <row r="55" spans="1:10" s="152" customFormat="1" ht="18.75">
      <c r="A55" s="177"/>
      <c r="C55" s="153"/>
      <c r="D55" s="154"/>
      <c r="E55" s="153"/>
      <c r="F55" s="154"/>
      <c r="I55" s="151"/>
      <c r="J55" s="151"/>
    </row>
    <row r="56" spans="1:10" s="152" customFormat="1" ht="18.75">
      <c r="A56" s="177"/>
      <c r="C56" s="153"/>
      <c r="D56" s="154"/>
      <c r="E56" s="153"/>
      <c r="F56" s="154"/>
      <c r="I56" s="151"/>
      <c r="J56" s="151"/>
    </row>
    <row r="57" spans="1:10" s="152" customFormat="1" ht="18.75">
      <c r="A57" s="177"/>
      <c r="C57" s="153"/>
      <c r="D57" s="154"/>
      <c r="E57" s="153"/>
      <c r="F57" s="154"/>
      <c r="I57" s="151"/>
      <c r="J57" s="151"/>
    </row>
    <row r="58" spans="1:10" s="152" customFormat="1" ht="18.75">
      <c r="A58" s="177"/>
      <c r="C58" s="153"/>
      <c r="D58" s="154"/>
      <c r="E58" s="153"/>
      <c r="F58" s="154"/>
      <c r="I58" s="151"/>
      <c r="J58" s="151"/>
    </row>
    <row r="59" spans="1:10" s="152" customFormat="1" ht="18.75">
      <c r="A59" s="177"/>
      <c r="C59" s="153"/>
      <c r="D59" s="154"/>
      <c r="E59" s="153"/>
      <c r="F59" s="154"/>
      <c r="I59" s="151"/>
      <c r="J59" s="151"/>
    </row>
    <row r="60" spans="1:10" s="152" customFormat="1" ht="18.75">
      <c r="A60" s="177"/>
      <c r="C60" s="153"/>
      <c r="D60" s="154"/>
      <c r="E60" s="153"/>
      <c r="F60" s="154"/>
      <c r="I60" s="151"/>
      <c r="J60" s="151"/>
    </row>
    <row r="61" spans="1:10" s="152" customFormat="1" ht="18.75">
      <c r="A61" s="177"/>
      <c r="C61" s="153"/>
      <c r="D61" s="154"/>
      <c r="E61" s="153"/>
      <c r="F61" s="154"/>
      <c r="I61" s="151"/>
      <c r="J61" s="151"/>
    </row>
    <row r="62" spans="1:10" s="152" customFormat="1" ht="18.75">
      <c r="A62" s="177"/>
      <c r="C62" s="153"/>
      <c r="D62" s="154"/>
      <c r="E62" s="153"/>
      <c r="F62" s="154"/>
      <c r="I62" s="151"/>
      <c r="J62" s="151"/>
    </row>
    <row r="63" spans="1:10" s="152" customFormat="1" ht="18.75">
      <c r="A63" s="177"/>
      <c r="C63" s="153"/>
      <c r="D63" s="154"/>
      <c r="E63" s="153"/>
      <c r="F63" s="154"/>
      <c r="I63" s="151"/>
      <c r="J63" s="151"/>
    </row>
    <row r="64" spans="1:10" s="152" customFormat="1" ht="18.75">
      <c r="A64" s="177"/>
      <c r="C64" s="153"/>
      <c r="D64" s="154"/>
      <c r="E64" s="153"/>
      <c r="F64" s="154"/>
      <c r="I64" s="151"/>
      <c r="J64" s="151"/>
    </row>
    <row r="65" spans="1:10" s="152" customFormat="1" ht="18.75">
      <c r="A65" s="177"/>
      <c r="C65" s="153"/>
      <c r="D65" s="154"/>
      <c r="E65" s="153"/>
      <c r="F65" s="154"/>
      <c r="I65" s="151"/>
      <c r="J65" s="151"/>
    </row>
    <row r="66" spans="1:10" s="152" customFormat="1" ht="18.75">
      <c r="A66" s="177"/>
      <c r="C66" s="153"/>
      <c r="D66" s="154"/>
      <c r="E66" s="153"/>
      <c r="F66" s="154"/>
      <c r="I66" s="151"/>
      <c r="J66" s="151"/>
    </row>
    <row r="67" spans="1:10" s="152" customFormat="1" ht="18.75">
      <c r="A67" s="177"/>
      <c r="C67" s="153"/>
      <c r="D67" s="154"/>
      <c r="E67" s="153"/>
      <c r="F67" s="154"/>
      <c r="I67" s="151"/>
      <c r="J67" s="151"/>
    </row>
    <row r="68" spans="1:10" s="152" customFormat="1" ht="18.75">
      <c r="A68" s="177"/>
      <c r="C68" s="153"/>
      <c r="D68" s="154"/>
      <c r="E68" s="153"/>
      <c r="F68" s="154"/>
      <c r="I68" s="151"/>
      <c r="J68" s="151"/>
    </row>
    <row r="69" spans="1:10" s="152" customFormat="1" ht="18.75">
      <c r="A69" s="177"/>
      <c r="C69" s="153"/>
      <c r="D69" s="154"/>
      <c r="E69" s="153"/>
      <c r="F69" s="154"/>
      <c r="I69" s="151"/>
      <c r="J69" s="151"/>
    </row>
    <row r="70" spans="1:10" s="152" customFormat="1" ht="18.75">
      <c r="A70" s="177"/>
      <c r="C70" s="153"/>
      <c r="D70" s="154"/>
      <c r="E70" s="153"/>
      <c r="F70" s="154"/>
      <c r="I70" s="151"/>
      <c r="J70" s="151"/>
    </row>
    <row r="71" spans="1:10" s="152" customFormat="1" ht="18.75">
      <c r="A71" s="177"/>
      <c r="C71" s="153"/>
      <c r="D71" s="154"/>
      <c r="E71" s="153"/>
      <c r="F71" s="154"/>
      <c r="I71" s="151"/>
      <c r="J71" s="151"/>
    </row>
    <row r="72" spans="1:10" s="152" customFormat="1" ht="18.75">
      <c r="A72" s="177"/>
      <c r="C72" s="153"/>
      <c r="D72" s="154"/>
      <c r="E72" s="153"/>
      <c r="F72" s="154"/>
      <c r="I72" s="151"/>
      <c r="J72" s="151"/>
    </row>
    <row r="73" spans="1:10" s="152" customFormat="1" ht="18.75">
      <c r="A73" s="177"/>
      <c r="C73" s="153"/>
      <c r="D73" s="154"/>
      <c r="E73" s="153"/>
      <c r="F73" s="154"/>
      <c r="I73" s="151"/>
      <c r="J73" s="151"/>
    </row>
    <row r="74" spans="1:10" s="152" customFormat="1" ht="18.75">
      <c r="A74" s="177"/>
      <c r="C74" s="153"/>
      <c r="D74" s="154"/>
      <c r="E74" s="153"/>
      <c r="F74" s="154"/>
      <c r="I74" s="151"/>
      <c r="J74" s="151"/>
    </row>
    <row r="75" spans="1:10" s="152" customFormat="1" ht="18.75">
      <c r="A75" s="177"/>
      <c r="C75" s="153"/>
      <c r="D75" s="154"/>
      <c r="E75" s="153"/>
      <c r="F75" s="154"/>
      <c r="I75" s="151"/>
      <c r="J75" s="151"/>
    </row>
    <row r="76" spans="1:10" s="152" customFormat="1" ht="18.75">
      <c r="A76" s="177"/>
      <c r="C76" s="153"/>
      <c r="D76" s="154"/>
      <c r="E76" s="153"/>
      <c r="F76" s="154"/>
      <c r="I76" s="151"/>
      <c r="J76" s="151"/>
    </row>
    <row r="77" spans="1:10" s="152" customFormat="1" ht="18.75">
      <c r="A77" s="177"/>
      <c r="C77" s="153"/>
      <c r="D77" s="154"/>
      <c r="E77" s="153"/>
      <c r="F77" s="154"/>
      <c r="I77" s="151"/>
      <c r="J77" s="151"/>
    </row>
    <row r="78" spans="1:10" s="152" customFormat="1" ht="18.75">
      <c r="A78" s="177"/>
      <c r="C78" s="153"/>
      <c r="D78" s="154"/>
      <c r="E78" s="153"/>
      <c r="F78" s="154"/>
      <c r="I78" s="151"/>
      <c r="J78" s="151"/>
    </row>
    <row r="79" spans="1:10" s="152" customFormat="1" ht="18.75">
      <c r="A79" s="177"/>
      <c r="C79" s="153"/>
      <c r="D79" s="154"/>
      <c r="E79" s="153"/>
      <c r="F79" s="154"/>
      <c r="I79" s="151"/>
      <c r="J79" s="151"/>
    </row>
    <row r="80" spans="1:10" s="152" customFormat="1" ht="18.75">
      <c r="A80" s="177"/>
      <c r="C80" s="153"/>
      <c r="D80" s="154"/>
      <c r="E80" s="153"/>
      <c r="F80" s="154"/>
      <c r="I80" s="151"/>
      <c r="J80" s="151"/>
    </row>
    <row r="81" spans="1:10" s="152" customFormat="1" ht="18.75">
      <c r="A81" s="177"/>
      <c r="C81" s="153"/>
      <c r="D81" s="154"/>
      <c r="E81" s="153"/>
      <c r="F81" s="154"/>
      <c r="I81" s="151"/>
      <c r="J81" s="151"/>
    </row>
    <row r="82" spans="1:10" s="152" customFormat="1" ht="18.75">
      <c r="A82" s="177"/>
      <c r="C82" s="153"/>
      <c r="D82" s="154"/>
      <c r="E82" s="153"/>
      <c r="F82" s="154"/>
      <c r="I82" s="151"/>
      <c r="J82" s="151"/>
    </row>
    <row r="83" spans="1:10" s="152" customFormat="1" ht="18.75">
      <c r="A83" s="177"/>
      <c r="C83" s="153"/>
      <c r="D83" s="154"/>
      <c r="E83" s="153"/>
      <c r="F83" s="154"/>
      <c r="I83" s="151"/>
      <c r="J83" s="151"/>
    </row>
    <row r="84" spans="1:10" s="152" customFormat="1" ht="18.75">
      <c r="A84" s="177"/>
      <c r="C84" s="153"/>
      <c r="D84" s="154"/>
      <c r="E84" s="153"/>
      <c r="F84" s="154"/>
      <c r="I84" s="151"/>
      <c r="J84" s="151"/>
    </row>
    <row r="85" spans="1:10" s="152" customFormat="1" ht="18.75">
      <c r="A85" s="177"/>
      <c r="C85" s="153"/>
      <c r="D85" s="154"/>
      <c r="E85" s="153"/>
      <c r="F85" s="154"/>
      <c r="I85" s="151"/>
      <c r="J85" s="151"/>
    </row>
    <row r="86" spans="1:10" s="152" customFormat="1" ht="18.75">
      <c r="A86" s="177"/>
      <c r="C86" s="153"/>
      <c r="D86" s="154"/>
      <c r="E86" s="153"/>
      <c r="F86" s="154"/>
      <c r="I86" s="151"/>
      <c r="J86" s="151"/>
    </row>
    <row r="87" spans="1:10" s="152" customFormat="1" ht="18.75">
      <c r="A87" s="177"/>
      <c r="C87" s="153"/>
      <c r="D87" s="154"/>
      <c r="E87" s="153"/>
      <c r="F87" s="154"/>
      <c r="I87" s="151"/>
      <c r="J87" s="151"/>
    </row>
    <row r="88" spans="1:10" s="152" customFormat="1" ht="18.75">
      <c r="A88" s="177"/>
      <c r="C88" s="153"/>
      <c r="D88" s="154"/>
      <c r="E88" s="153"/>
      <c r="F88" s="154"/>
      <c r="I88" s="151"/>
      <c r="J88" s="151"/>
    </row>
    <row r="89" spans="1:10" s="152" customFormat="1" ht="18.75">
      <c r="A89" s="177"/>
      <c r="C89" s="153"/>
      <c r="D89" s="154"/>
      <c r="E89" s="153"/>
      <c r="F89" s="154"/>
      <c r="I89" s="151"/>
      <c r="J89" s="151"/>
    </row>
    <row r="90" spans="1:10" s="152" customFormat="1" ht="18.75">
      <c r="A90" s="177"/>
      <c r="C90" s="153"/>
      <c r="D90" s="154"/>
      <c r="E90" s="153"/>
      <c r="F90" s="154"/>
      <c r="I90" s="151"/>
      <c r="J90" s="151"/>
    </row>
    <row r="91" spans="1:10" s="152" customFormat="1" ht="18.75">
      <c r="A91" s="177"/>
      <c r="C91" s="153"/>
      <c r="D91" s="154"/>
      <c r="E91" s="153"/>
      <c r="F91" s="154"/>
      <c r="I91" s="151"/>
      <c r="J91" s="151"/>
    </row>
    <row r="92" spans="1:10" s="152" customFormat="1" ht="18.75">
      <c r="A92" s="177"/>
      <c r="C92" s="153"/>
      <c r="D92" s="154"/>
      <c r="E92" s="153"/>
      <c r="F92" s="154"/>
      <c r="I92" s="151"/>
      <c r="J92" s="151"/>
    </row>
    <row r="93" spans="1:10" s="152" customFormat="1" ht="18.75">
      <c r="A93" s="177"/>
      <c r="C93" s="153"/>
      <c r="D93" s="154"/>
      <c r="E93" s="153"/>
      <c r="F93" s="154"/>
      <c r="I93" s="151"/>
      <c r="J93" s="151"/>
    </row>
    <row r="94" spans="1:10" s="152" customFormat="1" ht="18.75">
      <c r="A94" s="177"/>
      <c r="C94" s="153"/>
      <c r="D94" s="154"/>
      <c r="E94" s="153"/>
      <c r="F94" s="154"/>
      <c r="I94" s="151"/>
      <c r="J94" s="151"/>
    </row>
    <row r="95" spans="1:10" s="152" customFormat="1" ht="18.75">
      <c r="A95" s="177"/>
      <c r="C95" s="153"/>
      <c r="D95" s="154"/>
      <c r="E95" s="153"/>
      <c r="F95" s="154"/>
      <c r="I95" s="151"/>
      <c r="J95" s="151"/>
    </row>
    <row r="96" spans="1:10" s="152" customFormat="1" ht="18.75">
      <c r="A96" s="177"/>
      <c r="C96" s="153"/>
      <c r="D96" s="154"/>
      <c r="E96" s="153"/>
      <c r="F96" s="154"/>
      <c r="I96" s="151"/>
      <c r="J96" s="151"/>
    </row>
    <row r="97" spans="1:10" s="152" customFormat="1" ht="18.75">
      <c r="A97" s="177"/>
      <c r="C97" s="153"/>
      <c r="D97" s="154"/>
      <c r="E97" s="153"/>
      <c r="F97" s="154"/>
      <c r="I97" s="151"/>
      <c r="J97" s="151"/>
    </row>
    <row r="98" spans="1:10" s="152" customFormat="1" ht="18.75">
      <c r="A98" s="177"/>
      <c r="C98" s="153"/>
      <c r="D98" s="154"/>
      <c r="E98" s="153"/>
      <c r="F98" s="154"/>
      <c r="I98" s="151"/>
      <c r="J98" s="151"/>
    </row>
    <row r="99" spans="1:10" s="152" customFormat="1" ht="18.75">
      <c r="A99" s="177"/>
      <c r="C99" s="153"/>
      <c r="D99" s="154"/>
      <c r="E99" s="153"/>
      <c r="F99" s="154"/>
      <c r="I99" s="151"/>
      <c r="J99" s="151"/>
    </row>
    <row r="100" spans="1:10" s="152" customFormat="1" ht="18.75">
      <c r="A100" s="177"/>
      <c r="C100" s="153"/>
      <c r="D100" s="154"/>
      <c r="E100" s="153"/>
      <c r="F100" s="154"/>
      <c r="I100" s="151"/>
      <c r="J100" s="151"/>
    </row>
    <row r="101" spans="1:10" s="152" customFormat="1" ht="18.75">
      <c r="A101" s="177"/>
      <c r="C101" s="153"/>
      <c r="D101" s="154"/>
      <c r="E101" s="153"/>
      <c r="F101" s="154"/>
      <c r="I101" s="151"/>
      <c r="J101" s="151"/>
    </row>
    <row r="102" spans="1:10" s="152" customFormat="1" ht="18.75">
      <c r="A102" s="177"/>
      <c r="C102" s="153"/>
      <c r="D102" s="154"/>
      <c r="E102" s="153"/>
      <c r="F102" s="154"/>
      <c r="I102" s="151"/>
      <c r="J102" s="151"/>
    </row>
    <row r="103" spans="1:10" s="152" customFormat="1" ht="18.75">
      <c r="A103" s="177"/>
      <c r="C103" s="153"/>
      <c r="D103" s="154"/>
      <c r="E103" s="153"/>
      <c r="F103" s="154"/>
      <c r="I103" s="151"/>
      <c r="J103" s="151"/>
    </row>
    <row r="104" spans="1:10" s="152" customFormat="1" ht="18.75">
      <c r="A104" s="177"/>
      <c r="C104" s="153"/>
      <c r="D104" s="154"/>
      <c r="E104" s="153"/>
      <c r="F104" s="154"/>
      <c r="I104" s="151"/>
      <c r="J104" s="151"/>
    </row>
    <row r="105" spans="1:10" s="152" customFormat="1" ht="18.75">
      <c r="A105" s="177"/>
      <c r="C105" s="153"/>
      <c r="D105" s="154"/>
      <c r="E105" s="153"/>
      <c r="F105" s="154"/>
      <c r="I105" s="151"/>
      <c r="J105" s="151"/>
    </row>
    <row r="106" spans="1:10" s="152" customFormat="1" ht="18.75">
      <c r="A106" s="177"/>
      <c r="C106" s="153"/>
      <c r="D106" s="154"/>
      <c r="E106" s="153"/>
      <c r="F106" s="154"/>
      <c r="I106" s="151"/>
      <c r="J106" s="151"/>
    </row>
    <row r="107" spans="1:10" s="152" customFormat="1" ht="18.75">
      <c r="A107" s="177"/>
      <c r="C107" s="153"/>
      <c r="D107" s="154"/>
      <c r="E107" s="153"/>
      <c r="F107" s="154"/>
      <c r="I107" s="151"/>
      <c r="J107" s="151"/>
    </row>
    <row r="108" spans="1:10" s="152" customFormat="1" ht="18.75">
      <c r="A108" s="177"/>
      <c r="C108" s="153"/>
      <c r="D108" s="154"/>
      <c r="E108" s="153"/>
      <c r="F108" s="154"/>
      <c r="I108" s="151"/>
      <c r="J108" s="151"/>
    </row>
    <row r="109" spans="1:10" s="152" customFormat="1" ht="18.75">
      <c r="A109" s="177"/>
      <c r="C109" s="153"/>
      <c r="D109" s="154"/>
      <c r="E109" s="153"/>
      <c r="F109" s="154"/>
      <c r="I109" s="151"/>
      <c r="J109" s="151"/>
    </row>
    <row r="110" spans="1:10" s="152" customFormat="1" ht="18.75">
      <c r="A110" s="177"/>
      <c r="C110" s="153"/>
      <c r="D110" s="154"/>
      <c r="E110" s="153"/>
      <c r="F110" s="154"/>
      <c r="I110" s="151"/>
      <c r="J110" s="151"/>
    </row>
    <row r="111" spans="1:10" s="152" customFormat="1" ht="18.75">
      <c r="A111" s="177"/>
      <c r="C111" s="153"/>
      <c r="D111" s="154"/>
      <c r="E111" s="153"/>
      <c r="F111" s="154"/>
      <c r="I111" s="151"/>
      <c r="J111" s="151"/>
    </row>
    <row r="112" spans="1:10" s="152" customFormat="1" ht="18.75">
      <c r="A112" s="177"/>
      <c r="C112" s="153"/>
      <c r="D112" s="154"/>
      <c r="E112" s="153"/>
      <c r="F112" s="154"/>
      <c r="I112" s="151"/>
      <c r="J112" s="151"/>
    </row>
    <row r="113" spans="1:10" s="152" customFormat="1" ht="18.75">
      <c r="A113" s="177"/>
      <c r="C113" s="153"/>
      <c r="D113" s="154"/>
      <c r="E113" s="153"/>
      <c r="F113" s="154"/>
      <c r="I113" s="151"/>
      <c r="J113" s="151"/>
    </row>
    <row r="114" spans="1:10" s="152" customFormat="1" ht="18.75">
      <c r="A114" s="177"/>
      <c r="C114" s="153"/>
      <c r="D114" s="154"/>
      <c r="E114" s="153"/>
      <c r="F114" s="154"/>
      <c r="I114" s="151"/>
      <c r="J114" s="151"/>
    </row>
    <row r="115" spans="1:10" s="152" customFormat="1" ht="18.75">
      <c r="A115" s="177"/>
      <c r="C115" s="153"/>
      <c r="D115" s="154"/>
      <c r="E115" s="153"/>
      <c r="F115" s="154"/>
      <c r="I115" s="151"/>
      <c r="J115" s="151"/>
    </row>
    <row r="116" spans="1:10" s="152" customFormat="1" ht="18.75">
      <c r="A116" s="177"/>
      <c r="C116" s="153"/>
      <c r="D116" s="154"/>
      <c r="E116" s="153"/>
      <c r="F116" s="154"/>
      <c r="I116" s="151"/>
      <c r="J116" s="151"/>
    </row>
    <row r="117" spans="1:10" s="152" customFormat="1" ht="18.75">
      <c r="A117" s="177"/>
      <c r="C117" s="153"/>
      <c r="D117" s="154"/>
      <c r="E117" s="153"/>
      <c r="F117" s="154"/>
      <c r="I117" s="151"/>
      <c r="J117" s="151"/>
    </row>
    <row r="118" spans="1:10" s="152" customFormat="1" ht="18.75">
      <c r="A118" s="177"/>
      <c r="C118" s="153"/>
      <c r="D118" s="154"/>
      <c r="E118" s="153"/>
      <c r="F118" s="154"/>
      <c r="I118" s="151"/>
      <c r="J118" s="151"/>
    </row>
    <row r="119" spans="1:10" s="152" customFormat="1" ht="18.75">
      <c r="A119" s="177"/>
      <c r="C119" s="153"/>
      <c r="D119" s="154"/>
      <c r="E119" s="153"/>
      <c r="F119" s="154"/>
      <c r="I119" s="151"/>
      <c r="J119" s="151"/>
    </row>
    <row r="120" spans="1:10" s="152" customFormat="1" ht="18.75">
      <c r="A120" s="177"/>
      <c r="C120" s="153"/>
      <c r="D120" s="154"/>
      <c r="E120" s="153"/>
      <c r="F120" s="154"/>
      <c r="I120" s="151"/>
      <c r="J120" s="151"/>
    </row>
    <row r="121" spans="1:10" s="152" customFormat="1" ht="18.75">
      <c r="A121" s="177"/>
      <c r="C121" s="153"/>
      <c r="D121" s="154"/>
      <c r="E121" s="153"/>
      <c r="F121" s="154"/>
      <c r="I121" s="151"/>
      <c r="J121" s="151"/>
    </row>
    <row r="122" spans="1:10" s="152" customFormat="1" ht="18.75">
      <c r="A122" s="177"/>
      <c r="C122" s="153"/>
      <c r="D122" s="154"/>
      <c r="E122" s="153"/>
      <c r="F122" s="154"/>
      <c r="I122" s="151"/>
      <c r="J122" s="151"/>
    </row>
    <row r="123" spans="1:10" s="152" customFormat="1" ht="18.75">
      <c r="A123" s="177"/>
      <c r="C123" s="153"/>
      <c r="D123" s="154"/>
      <c r="E123" s="153"/>
      <c r="F123" s="154"/>
      <c r="I123" s="151"/>
      <c r="J123" s="151"/>
    </row>
    <row r="124" spans="1:10" s="152" customFormat="1" ht="18.75">
      <c r="A124" s="177"/>
      <c r="C124" s="153"/>
      <c r="D124" s="154"/>
      <c r="E124" s="153"/>
      <c r="F124" s="154"/>
      <c r="I124" s="151"/>
      <c r="J124" s="151"/>
    </row>
    <row r="125" spans="1:10" s="152" customFormat="1" ht="18.75">
      <c r="A125" s="177"/>
      <c r="C125" s="153"/>
      <c r="D125" s="154"/>
      <c r="E125" s="153"/>
      <c r="F125" s="154"/>
      <c r="I125" s="151"/>
      <c r="J125" s="151"/>
    </row>
    <row r="126" spans="1:10" s="152" customFormat="1" ht="18.75">
      <c r="A126" s="177"/>
      <c r="C126" s="153"/>
      <c r="D126" s="154"/>
      <c r="E126" s="153"/>
      <c r="F126" s="154"/>
      <c r="I126" s="151"/>
      <c r="J126" s="151"/>
    </row>
    <row r="127" spans="1:10" s="152" customFormat="1" ht="18.75">
      <c r="A127" s="177"/>
      <c r="C127" s="153"/>
      <c r="D127" s="154"/>
      <c r="E127" s="153"/>
      <c r="F127" s="154"/>
      <c r="I127" s="151"/>
      <c r="J127" s="151"/>
    </row>
    <row r="128" spans="1:10" s="152" customFormat="1" ht="18.75">
      <c r="A128" s="177"/>
      <c r="C128" s="153"/>
      <c r="D128" s="154"/>
      <c r="E128" s="153"/>
      <c r="F128" s="154"/>
      <c r="I128" s="151"/>
      <c r="J128" s="151"/>
    </row>
    <row r="129" spans="1:10" s="152" customFormat="1" ht="18.75">
      <c r="A129" s="177"/>
      <c r="C129" s="153"/>
      <c r="D129" s="154"/>
      <c r="E129" s="153"/>
      <c r="F129" s="154"/>
      <c r="I129" s="151"/>
      <c r="J129" s="151"/>
    </row>
    <row r="130" spans="1:10" s="152" customFormat="1" ht="18.75">
      <c r="A130" s="177"/>
      <c r="C130" s="153"/>
      <c r="D130" s="154"/>
      <c r="E130" s="153"/>
      <c r="F130" s="154"/>
      <c r="I130" s="151"/>
      <c r="J130" s="151"/>
    </row>
    <row r="131" spans="1:10" s="152" customFormat="1" ht="18.75">
      <c r="A131" s="177"/>
      <c r="C131" s="153"/>
      <c r="D131" s="154"/>
      <c r="E131" s="153"/>
      <c r="F131" s="154"/>
      <c r="I131" s="151"/>
      <c r="J131" s="151"/>
    </row>
    <row r="132" spans="1:10" s="152" customFormat="1" ht="18.75">
      <c r="A132" s="177"/>
      <c r="C132" s="153"/>
      <c r="D132" s="154"/>
      <c r="E132" s="153"/>
      <c r="F132" s="154"/>
      <c r="I132" s="151"/>
      <c r="J132" s="151"/>
    </row>
    <row r="133" spans="1:10" s="152" customFormat="1" ht="18.75">
      <c r="A133" s="177"/>
      <c r="C133" s="153"/>
      <c r="D133" s="154"/>
      <c r="E133" s="153"/>
      <c r="F133" s="154"/>
      <c r="I133" s="151"/>
      <c r="J133" s="151"/>
    </row>
    <row r="134" spans="1:10" s="152" customFormat="1" ht="18.75">
      <c r="A134" s="177"/>
      <c r="C134" s="153"/>
      <c r="D134" s="154"/>
      <c r="E134" s="153"/>
      <c r="F134" s="154"/>
      <c r="I134" s="151"/>
      <c r="J134" s="151"/>
    </row>
    <row r="135" spans="1:10" s="152" customFormat="1" ht="18.75">
      <c r="A135" s="177"/>
      <c r="C135" s="153"/>
      <c r="D135" s="154"/>
      <c r="E135" s="153"/>
      <c r="F135" s="154"/>
      <c r="I135" s="151"/>
      <c r="J135" s="151"/>
    </row>
    <row r="136" spans="1:10" s="152" customFormat="1" ht="18.75">
      <c r="A136" s="177"/>
      <c r="C136" s="153"/>
      <c r="D136" s="154"/>
      <c r="E136" s="153"/>
      <c r="F136" s="154"/>
      <c r="I136" s="151"/>
      <c r="J136" s="151"/>
    </row>
    <row r="137" spans="1:10" s="152" customFormat="1" ht="18.75">
      <c r="A137" s="177"/>
      <c r="C137" s="153"/>
      <c r="D137" s="154"/>
      <c r="E137" s="153"/>
      <c r="F137" s="154"/>
      <c r="I137" s="151"/>
      <c r="J137" s="151"/>
    </row>
    <row r="138" spans="1:10" s="152" customFormat="1" ht="18.75">
      <c r="A138" s="177"/>
      <c r="C138" s="153"/>
      <c r="D138" s="154"/>
      <c r="E138" s="153"/>
      <c r="F138" s="154"/>
      <c r="I138" s="151"/>
      <c r="J138" s="151"/>
    </row>
    <row r="139" spans="1:10" s="152" customFormat="1" ht="18.75">
      <c r="A139" s="177"/>
      <c r="C139" s="153"/>
      <c r="D139" s="154"/>
      <c r="E139" s="153"/>
      <c r="F139" s="154"/>
      <c r="I139" s="151"/>
      <c r="J139" s="151"/>
    </row>
    <row r="140" spans="1:10" s="152" customFormat="1" ht="18.75">
      <c r="A140" s="177"/>
      <c r="C140" s="153"/>
      <c r="D140" s="154"/>
      <c r="E140" s="153"/>
      <c r="F140" s="154"/>
      <c r="I140" s="151"/>
      <c r="J140" s="151"/>
    </row>
    <row r="141" spans="1:10" s="152" customFormat="1" ht="18.75">
      <c r="A141" s="177"/>
      <c r="C141" s="153"/>
      <c r="D141" s="154"/>
      <c r="E141" s="153"/>
      <c r="F141" s="154"/>
      <c r="I141" s="151"/>
      <c r="J141" s="151"/>
    </row>
    <row r="142" spans="1:10" s="152" customFormat="1" ht="18.75">
      <c r="A142" s="177"/>
      <c r="C142" s="153"/>
      <c r="D142" s="154"/>
      <c r="E142" s="153"/>
      <c r="F142" s="154"/>
      <c r="I142" s="151"/>
      <c r="J142" s="151"/>
    </row>
    <row r="143" spans="1:10" s="152" customFormat="1" ht="18.75">
      <c r="A143" s="177"/>
      <c r="C143" s="153"/>
      <c r="D143" s="154"/>
      <c r="E143" s="153"/>
      <c r="F143" s="154"/>
      <c r="I143" s="151"/>
      <c r="J143" s="151"/>
    </row>
    <row r="144" spans="1:10" s="152" customFormat="1" ht="18.75">
      <c r="A144" s="177"/>
      <c r="C144" s="153"/>
      <c r="D144" s="154"/>
      <c r="E144" s="153"/>
      <c r="F144" s="154"/>
      <c r="I144" s="151"/>
      <c r="J144" s="151"/>
    </row>
    <row r="145" spans="1:10" s="152" customFormat="1" ht="18.75">
      <c r="A145" s="177"/>
      <c r="C145" s="153"/>
      <c r="D145" s="154"/>
      <c r="E145" s="153"/>
      <c r="F145" s="154"/>
      <c r="I145" s="151"/>
      <c r="J145" s="151"/>
    </row>
    <row r="146" spans="1:10" s="152" customFormat="1" ht="18.75">
      <c r="A146" s="177"/>
      <c r="C146" s="153"/>
      <c r="D146" s="154"/>
      <c r="E146" s="153"/>
      <c r="F146" s="154"/>
      <c r="I146" s="151"/>
      <c r="J146" s="151"/>
    </row>
    <row r="147" spans="1:10" s="152" customFormat="1" ht="18.75">
      <c r="A147" s="177"/>
      <c r="C147" s="153"/>
      <c r="D147" s="154"/>
      <c r="E147" s="153"/>
      <c r="F147" s="154"/>
      <c r="I147" s="151"/>
      <c r="J147" s="151"/>
    </row>
    <row r="148" spans="1:10" s="152" customFormat="1" ht="18.75">
      <c r="A148" s="177"/>
      <c r="C148" s="153"/>
      <c r="D148" s="154"/>
      <c r="E148" s="153"/>
      <c r="F148" s="154"/>
      <c r="I148" s="151"/>
      <c r="J148" s="151"/>
    </row>
    <row r="149" spans="1:10" s="152" customFormat="1" ht="18.75">
      <c r="A149" s="177"/>
      <c r="C149" s="153"/>
      <c r="D149" s="154"/>
      <c r="E149" s="153"/>
      <c r="F149" s="154"/>
      <c r="I149" s="151"/>
      <c r="J149" s="151"/>
    </row>
    <row r="150" spans="1:10" s="152" customFormat="1" ht="18.75">
      <c r="A150" s="177"/>
      <c r="C150" s="153"/>
      <c r="D150" s="154"/>
      <c r="E150" s="153"/>
      <c r="F150" s="154"/>
      <c r="I150" s="151"/>
      <c r="J150" s="151"/>
    </row>
    <row r="151" spans="1:10" s="152" customFormat="1" ht="18.75">
      <c r="A151" s="177"/>
      <c r="C151" s="153"/>
      <c r="D151" s="154"/>
      <c r="E151" s="153"/>
      <c r="F151" s="154"/>
      <c r="I151" s="151"/>
      <c r="J151" s="151"/>
    </row>
    <row r="152" spans="1:10" s="152" customFormat="1" ht="18.75">
      <c r="A152" s="177"/>
      <c r="C152" s="153"/>
      <c r="D152" s="154"/>
      <c r="E152" s="153"/>
      <c r="F152" s="154"/>
      <c r="I152" s="151"/>
      <c r="J152" s="151"/>
    </row>
    <row r="153" spans="1:10" s="152" customFormat="1" ht="18.75">
      <c r="A153" s="177"/>
      <c r="C153" s="153"/>
      <c r="D153" s="154"/>
      <c r="E153" s="153"/>
      <c r="F153" s="154"/>
      <c r="I153" s="151"/>
      <c r="J153" s="151"/>
    </row>
    <row r="154" spans="1:10" s="152" customFormat="1" ht="18.75">
      <c r="A154" s="177"/>
      <c r="C154" s="153"/>
      <c r="D154" s="154"/>
      <c r="E154" s="153"/>
      <c r="F154" s="154"/>
      <c r="I154" s="151"/>
      <c r="J154" s="151"/>
    </row>
    <row r="155" spans="1:10" s="152" customFormat="1" ht="18.75">
      <c r="A155" s="177"/>
      <c r="C155" s="153"/>
      <c r="D155" s="154"/>
      <c r="E155" s="153"/>
      <c r="F155" s="154"/>
      <c r="I155" s="151"/>
      <c r="J155" s="151"/>
    </row>
    <row r="156" spans="1:10" s="152" customFormat="1" ht="18.75">
      <c r="A156" s="177"/>
      <c r="C156" s="153"/>
      <c r="D156" s="154"/>
      <c r="E156" s="153"/>
      <c r="F156" s="154"/>
      <c r="I156" s="151"/>
      <c r="J156" s="151"/>
    </row>
    <row r="157" spans="1:10" s="152" customFormat="1" ht="18.75">
      <c r="A157" s="177"/>
      <c r="C157" s="153"/>
      <c r="D157" s="154"/>
      <c r="E157" s="153"/>
      <c r="F157" s="154"/>
      <c r="I157" s="151"/>
      <c r="J157" s="151"/>
    </row>
    <row r="158" spans="1:10" s="152" customFormat="1" ht="18.75">
      <c r="A158" s="177"/>
      <c r="C158" s="153"/>
      <c r="D158" s="154"/>
      <c r="E158" s="153"/>
      <c r="F158" s="154"/>
      <c r="I158" s="151"/>
      <c r="J158" s="151"/>
    </row>
    <row r="159" spans="1:10" s="152" customFormat="1" ht="18.75">
      <c r="A159" s="177"/>
      <c r="C159" s="153"/>
      <c r="D159" s="154"/>
      <c r="E159" s="153"/>
      <c r="F159" s="154"/>
      <c r="I159" s="151"/>
      <c r="J159" s="151"/>
    </row>
    <row r="160" spans="1:10" s="152" customFormat="1" ht="18.75">
      <c r="A160" s="177"/>
      <c r="C160" s="153"/>
      <c r="D160" s="154"/>
      <c r="E160" s="153"/>
      <c r="F160" s="154"/>
      <c r="I160" s="151"/>
      <c r="J160" s="151"/>
    </row>
    <row r="161" spans="1:10" s="152" customFormat="1" ht="18.75">
      <c r="A161" s="177"/>
      <c r="C161" s="153"/>
      <c r="D161" s="154"/>
      <c r="E161" s="153"/>
      <c r="F161" s="154"/>
      <c r="I161" s="151"/>
      <c r="J161" s="151"/>
    </row>
    <row r="162" spans="1:10" s="152" customFormat="1" ht="18.75">
      <c r="A162" s="177"/>
      <c r="C162" s="153"/>
      <c r="D162" s="154"/>
      <c r="E162" s="153"/>
      <c r="F162" s="154"/>
      <c r="I162" s="151"/>
      <c r="J162" s="151"/>
    </row>
    <row r="163" spans="1:10" s="152" customFormat="1" ht="18.75">
      <c r="A163" s="177"/>
      <c r="C163" s="153"/>
      <c r="D163" s="154"/>
      <c r="E163" s="153"/>
      <c r="F163" s="154"/>
      <c r="I163" s="151"/>
      <c r="J163" s="151"/>
    </row>
    <row r="164" spans="1:10" s="152" customFormat="1" ht="18.75">
      <c r="A164" s="177"/>
      <c r="C164" s="153"/>
      <c r="D164" s="154"/>
      <c r="E164" s="153"/>
      <c r="F164" s="154"/>
      <c r="I164" s="151"/>
      <c r="J164" s="151"/>
    </row>
    <row r="165" spans="1:10" s="152" customFormat="1" ht="18.75">
      <c r="A165" s="177"/>
      <c r="C165" s="153"/>
      <c r="D165" s="154"/>
      <c r="E165" s="153"/>
      <c r="F165" s="154"/>
      <c r="I165" s="151"/>
      <c r="J165" s="151"/>
    </row>
    <row r="166" spans="1:10" s="152" customFormat="1" ht="18.75">
      <c r="A166" s="177"/>
      <c r="C166" s="153"/>
      <c r="D166" s="154"/>
      <c r="E166" s="153"/>
      <c r="F166" s="154"/>
      <c r="I166" s="151"/>
      <c r="J166" s="151"/>
    </row>
    <row r="167" spans="1:10" s="152" customFormat="1" ht="18.75">
      <c r="A167" s="177"/>
      <c r="C167" s="153"/>
      <c r="D167" s="154"/>
      <c r="E167" s="153"/>
      <c r="F167" s="154"/>
      <c r="I167" s="151"/>
      <c r="J167" s="151"/>
    </row>
    <row r="168" spans="1:10" s="152" customFormat="1" ht="18.75">
      <c r="A168" s="177"/>
      <c r="C168" s="153"/>
      <c r="D168" s="154"/>
      <c r="E168" s="153"/>
      <c r="F168" s="154"/>
      <c r="I168" s="151"/>
      <c r="J168" s="151"/>
    </row>
    <row r="169" spans="1:10" s="152" customFormat="1" ht="18.75">
      <c r="A169" s="177"/>
      <c r="C169" s="153"/>
      <c r="D169" s="154"/>
      <c r="E169" s="153"/>
      <c r="F169" s="154"/>
      <c r="I169" s="151"/>
      <c r="J169" s="151"/>
    </row>
    <row r="170" spans="1:10" s="152" customFormat="1" ht="18.75">
      <c r="A170" s="177"/>
      <c r="C170" s="153"/>
      <c r="D170" s="154"/>
      <c r="E170" s="153"/>
      <c r="F170" s="154"/>
      <c r="I170" s="151"/>
      <c r="J170" s="151"/>
    </row>
    <row r="171" spans="1:10" s="152" customFormat="1" ht="18.75">
      <c r="A171" s="177"/>
      <c r="C171" s="153"/>
      <c r="D171" s="154"/>
      <c r="E171" s="153"/>
      <c r="F171" s="154"/>
      <c r="I171" s="151"/>
      <c r="J171" s="151"/>
    </row>
    <row r="172" spans="1:10" s="152" customFormat="1" ht="18.75">
      <c r="A172" s="177"/>
      <c r="C172" s="153"/>
      <c r="D172" s="154"/>
      <c r="E172" s="153"/>
      <c r="F172" s="154"/>
      <c r="I172" s="151"/>
      <c r="J172" s="151"/>
    </row>
    <row r="173" spans="1:10" s="152" customFormat="1" ht="18.75">
      <c r="A173" s="177"/>
      <c r="C173" s="153"/>
      <c r="D173" s="154"/>
      <c r="E173" s="153"/>
      <c r="F173" s="154"/>
      <c r="I173" s="151"/>
      <c r="J173" s="151"/>
    </row>
    <row r="174" spans="1:10" s="152" customFormat="1" ht="18.75">
      <c r="A174" s="177"/>
      <c r="C174" s="153"/>
      <c r="D174" s="154"/>
      <c r="E174" s="153"/>
      <c r="F174" s="154"/>
      <c r="I174" s="151"/>
      <c r="J174" s="151"/>
    </row>
    <row r="175" spans="1:10" s="152" customFormat="1" ht="18.75">
      <c r="A175" s="177"/>
      <c r="C175" s="153"/>
      <c r="D175" s="154"/>
      <c r="E175" s="153"/>
      <c r="F175" s="154"/>
      <c r="I175" s="151"/>
      <c r="J175" s="151"/>
    </row>
    <row r="176" spans="1:10" s="152" customFormat="1" ht="18.75">
      <c r="A176" s="177"/>
      <c r="C176" s="153"/>
      <c r="D176" s="154"/>
      <c r="E176" s="153"/>
      <c r="F176" s="154"/>
      <c r="I176" s="151"/>
      <c r="J176" s="151"/>
    </row>
    <row r="177" spans="1:10" s="152" customFormat="1" ht="18.75">
      <c r="A177" s="177"/>
      <c r="C177" s="153"/>
      <c r="D177" s="154"/>
      <c r="E177" s="153"/>
      <c r="F177" s="154"/>
      <c r="I177" s="151"/>
      <c r="J177" s="151"/>
    </row>
    <row r="178" spans="1:10" s="152" customFormat="1" ht="18.75">
      <c r="A178" s="177"/>
      <c r="C178" s="153"/>
      <c r="D178" s="154"/>
      <c r="E178" s="153"/>
      <c r="F178" s="154"/>
      <c r="I178" s="151"/>
      <c r="J178" s="151"/>
    </row>
    <row r="179" spans="1:10" s="152" customFormat="1" ht="18.75">
      <c r="A179" s="177"/>
      <c r="C179" s="153"/>
      <c r="D179" s="154"/>
      <c r="E179" s="153"/>
      <c r="F179" s="154"/>
      <c r="I179" s="151"/>
      <c r="J179" s="151"/>
    </row>
    <row r="180" spans="1:10" s="152" customFormat="1" ht="18.75">
      <c r="A180" s="177"/>
      <c r="C180" s="153"/>
      <c r="D180" s="154"/>
      <c r="E180" s="153"/>
      <c r="F180" s="154"/>
      <c r="I180" s="151"/>
      <c r="J180" s="151"/>
    </row>
    <row r="181" spans="1:10" s="152" customFormat="1" ht="18.75">
      <c r="A181" s="177"/>
      <c r="C181" s="153"/>
      <c r="D181" s="154"/>
      <c r="E181" s="153"/>
      <c r="F181" s="154"/>
      <c r="I181" s="151"/>
      <c r="J181" s="151"/>
    </row>
    <row r="182" spans="1:10" s="152" customFormat="1" ht="18.75">
      <c r="A182" s="177"/>
      <c r="C182" s="153"/>
      <c r="D182" s="154"/>
      <c r="E182" s="153"/>
      <c r="F182" s="154"/>
      <c r="I182" s="151"/>
      <c r="J182" s="151"/>
    </row>
    <row r="183" spans="1:10" s="152" customFormat="1" ht="18.75">
      <c r="A183" s="177"/>
      <c r="C183" s="153"/>
      <c r="D183" s="154"/>
      <c r="E183" s="153"/>
      <c r="F183" s="154"/>
      <c r="I183" s="151"/>
      <c r="J183" s="151"/>
    </row>
    <row r="184" spans="1:10" s="152" customFormat="1" ht="18.75">
      <c r="A184" s="177"/>
      <c r="C184" s="153"/>
      <c r="D184" s="154"/>
      <c r="E184" s="153"/>
      <c r="F184" s="154"/>
      <c r="I184" s="151"/>
      <c r="J184" s="151"/>
    </row>
    <row r="185" spans="1:10" s="152" customFormat="1" ht="18.75">
      <c r="A185" s="177"/>
      <c r="C185" s="153"/>
      <c r="D185" s="154"/>
      <c r="E185" s="153"/>
      <c r="F185" s="154"/>
      <c r="I185" s="151"/>
      <c r="J185" s="151"/>
    </row>
    <row r="186" spans="1:10" s="152" customFormat="1" ht="18.75">
      <c r="A186" s="177"/>
      <c r="C186" s="153"/>
      <c r="D186" s="154"/>
      <c r="E186" s="153"/>
      <c r="F186" s="154"/>
      <c r="I186" s="151"/>
      <c r="J186" s="151"/>
    </row>
    <row r="187" spans="1:10" s="152" customFormat="1" ht="18.75">
      <c r="A187" s="177"/>
      <c r="C187" s="153"/>
      <c r="D187" s="154"/>
      <c r="E187" s="153"/>
      <c r="F187" s="154"/>
      <c r="I187" s="151"/>
      <c r="J187" s="151"/>
    </row>
    <row r="188" spans="1:10" s="152" customFormat="1" ht="18.75">
      <c r="A188" s="177"/>
      <c r="C188" s="153"/>
      <c r="D188" s="154"/>
      <c r="E188" s="153"/>
      <c r="F188" s="154"/>
      <c r="I188" s="151"/>
      <c r="J188" s="151"/>
    </row>
    <row r="189" spans="1:10" s="152" customFormat="1" ht="18.75">
      <c r="A189" s="177"/>
      <c r="C189" s="153"/>
      <c r="D189" s="154"/>
      <c r="E189" s="153"/>
      <c r="F189" s="154"/>
      <c r="I189" s="151"/>
      <c r="J189" s="151"/>
    </row>
    <row r="190" spans="1:10" s="152" customFormat="1" ht="18.75">
      <c r="A190" s="177"/>
      <c r="C190" s="153"/>
      <c r="D190" s="154"/>
      <c r="E190" s="153"/>
      <c r="F190" s="154"/>
      <c r="I190" s="151"/>
      <c r="J190" s="151"/>
    </row>
    <row r="191" spans="1:10" s="152" customFormat="1" ht="18.75">
      <c r="A191" s="177"/>
      <c r="C191" s="153"/>
      <c r="D191" s="154"/>
      <c r="E191" s="153"/>
      <c r="F191" s="154"/>
      <c r="I191" s="151"/>
      <c r="J191" s="151"/>
    </row>
    <row r="192" spans="1:10" s="152" customFormat="1" ht="18.75">
      <c r="A192" s="177"/>
      <c r="C192" s="153"/>
      <c r="D192" s="154"/>
      <c r="E192" s="153"/>
      <c r="F192" s="154"/>
      <c r="I192" s="151"/>
      <c r="J192" s="151"/>
    </row>
    <row r="193" spans="1:10" s="152" customFormat="1" ht="18.75">
      <c r="A193" s="177"/>
      <c r="C193" s="153"/>
      <c r="D193" s="154"/>
      <c r="E193" s="153"/>
      <c r="F193" s="154"/>
      <c r="I193" s="151"/>
      <c r="J193" s="151"/>
    </row>
    <row r="194" spans="1:10" s="152" customFormat="1" ht="18.75">
      <c r="A194" s="177"/>
      <c r="C194" s="153"/>
      <c r="D194" s="154"/>
      <c r="E194" s="153"/>
      <c r="F194" s="154"/>
      <c r="I194" s="151"/>
      <c r="J194" s="151"/>
    </row>
    <row r="195" spans="1:10" s="152" customFormat="1" ht="18.75">
      <c r="A195" s="177"/>
      <c r="C195" s="153"/>
      <c r="D195" s="154"/>
      <c r="E195" s="153"/>
      <c r="F195" s="154"/>
      <c r="I195" s="151"/>
      <c r="J195" s="151"/>
    </row>
    <row r="196" spans="1:10" s="152" customFormat="1" ht="18.75">
      <c r="A196" s="177"/>
      <c r="C196" s="153"/>
      <c r="D196" s="154"/>
      <c r="E196" s="153"/>
      <c r="F196" s="154"/>
      <c r="I196" s="151"/>
      <c r="J196" s="151"/>
    </row>
  </sheetData>
  <sheetProtection selectLockedCells="1" selectUnlockedCells="1"/>
  <mergeCells count="16">
    <mergeCell ref="C46:D46"/>
    <mergeCell ref="F46:H46"/>
    <mergeCell ref="C47:D47"/>
    <mergeCell ref="F47:H47"/>
    <mergeCell ref="A6:H6"/>
    <mergeCell ref="A19:H19"/>
    <mergeCell ref="C44:D44"/>
    <mergeCell ref="F44:H44"/>
    <mergeCell ref="C45:D45"/>
    <mergeCell ref="F45:H45"/>
    <mergeCell ref="A1:H1"/>
    <mergeCell ref="A2:H2"/>
    <mergeCell ref="A3:A4"/>
    <mergeCell ref="B3:B4"/>
    <mergeCell ref="C3:D3"/>
    <mergeCell ref="E3:H3"/>
  </mergeCells>
  <printOptions/>
  <pageMargins left="1.18125" right="0.39375" top="0.7868055555555555" bottom="0.7875" header="0.19652777777777777" footer="0.5118055555555555"/>
  <pageSetup horizontalDpi="300" verticalDpi="300" orientation="landscape" paperSize="9" scale="60"/>
  <headerFooter alignWithMargins="0">
    <oddHeader>&amp;C7&amp;R&amp;"Times New Roman,Звичайний"&amp;14Продовження додатка 3
Таблиця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H76"/>
  <sheetViews>
    <sheetView zoomScale="75" zoomScaleNormal="75" zoomScaleSheetLayoutView="75" zoomScalePageLayoutView="0" workbookViewId="0" topLeftCell="A1">
      <pane xSplit="1" ySplit="5" topLeftCell="B60" activePane="bottomRight" state="frozen"/>
      <selection pane="topLeft" activeCell="A1" sqref="A1"/>
      <selection pane="topRight" activeCell="B1" sqref="B1"/>
      <selection pane="bottomLeft" activeCell="A60" sqref="A60"/>
      <selection pane="bottomRight" activeCell="A81" sqref="A81"/>
    </sheetView>
  </sheetViews>
  <sheetFormatPr defaultColWidth="9.00390625" defaultRowHeight="12.75"/>
  <cols>
    <col min="1" max="1" width="88.00390625" style="116" customWidth="1"/>
    <col min="2" max="2" width="15.00390625" style="116" customWidth="1"/>
    <col min="3" max="4" width="20.375" style="116" customWidth="1"/>
    <col min="5" max="5" width="20.375" style="178" customWidth="1"/>
    <col min="6" max="7" width="20.375" style="116" customWidth="1"/>
    <col min="8" max="8" width="18.375" style="116" customWidth="1"/>
    <col min="9" max="16384" width="9.125" style="116" customWidth="1"/>
  </cols>
  <sheetData>
    <row r="1" spans="1:8" ht="18.75">
      <c r="A1" s="279" t="s">
        <v>298</v>
      </c>
      <c r="B1" s="279"/>
      <c r="C1" s="279"/>
      <c r="D1" s="279"/>
      <c r="E1" s="279"/>
      <c r="F1" s="279"/>
      <c r="G1" s="279"/>
      <c r="H1" s="279"/>
    </row>
    <row r="2" spans="1:8" ht="18.75">
      <c r="A2" s="3"/>
      <c r="B2" s="3"/>
      <c r="C2" s="3"/>
      <c r="D2" s="3"/>
      <c r="E2" s="179"/>
      <c r="F2" s="3"/>
      <c r="G2" s="3"/>
      <c r="H2" s="3"/>
    </row>
    <row r="3" spans="1:8" ht="48" customHeight="1">
      <c r="A3" s="282"/>
      <c r="B3" s="301" t="s">
        <v>299</v>
      </c>
      <c r="C3" s="282" t="s">
        <v>300</v>
      </c>
      <c r="D3" s="282"/>
      <c r="E3" s="283" t="s">
        <v>39</v>
      </c>
      <c r="F3" s="283"/>
      <c r="G3" s="283"/>
      <c r="H3" s="283"/>
    </row>
    <row r="4" spans="1:8" ht="38.25" customHeight="1">
      <c r="A4" s="282"/>
      <c r="B4" s="301"/>
      <c r="C4" s="23" t="s">
        <v>40</v>
      </c>
      <c r="D4" s="23" t="s">
        <v>41</v>
      </c>
      <c r="E4" s="125" t="s">
        <v>42</v>
      </c>
      <c r="F4" s="23" t="s">
        <v>43</v>
      </c>
      <c r="G4" s="25" t="s">
        <v>44</v>
      </c>
      <c r="H4" s="25" t="s">
        <v>45</v>
      </c>
    </row>
    <row r="5" spans="1:8" ht="18.75">
      <c r="A5" s="25">
        <v>1</v>
      </c>
      <c r="B5" s="180">
        <v>2</v>
      </c>
      <c r="C5" s="25">
        <v>3</v>
      </c>
      <c r="D5" s="180">
        <v>4</v>
      </c>
      <c r="E5" s="181">
        <v>5</v>
      </c>
      <c r="F5" s="180">
        <v>6</v>
      </c>
      <c r="G5" s="25">
        <v>7</v>
      </c>
      <c r="H5" s="180">
        <v>8</v>
      </c>
    </row>
    <row r="6" spans="1:8" ht="18.75">
      <c r="A6" s="182" t="s">
        <v>301</v>
      </c>
      <c r="B6" s="183"/>
      <c r="C6" s="183"/>
      <c r="D6" s="183"/>
      <c r="E6" s="184"/>
      <c r="F6" s="183"/>
      <c r="G6" s="183"/>
      <c r="H6" s="185"/>
    </row>
    <row r="7" spans="1:8" s="188" customFormat="1" ht="24.75" customHeight="1">
      <c r="A7" s="186" t="s">
        <v>302</v>
      </c>
      <c r="B7" s="187">
        <v>3000</v>
      </c>
      <c r="C7" s="38"/>
      <c r="D7" s="38"/>
      <c r="E7" s="137">
        <f>SUM(E8:E13,E17)</f>
        <v>0</v>
      </c>
      <c r="F7" s="38"/>
      <c r="G7" s="39">
        <f aca="true" t="shared" si="0" ref="G7:G16">F7-E7</f>
        <v>0</v>
      </c>
      <c r="H7" s="165" t="e">
        <f aca="true" t="shared" si="1" ref="H7:H71">(F7/E7)*100</f>
        <v>#DIV/0!</v>
      </c>
    </row>
    <row r="8" spans="1:8" ht="19.5" customHeight="1">
      <c r="A8" s="41" t="s">
        <v>303</v>
      </c>
      <c r="B8" s="13">
        <v>3010</v>
      </c>
      <c r="C8" s="35"/>
      <c r="D8" s="73"/>
      <c r="E8" s="29"/>
      <c r="F8" s="73"/>
      <c r="G8" s="35">
        <f t="shared" si="0"/>
        <v>0</v>
      </c>
      <c r="H8" s="127" t="e">
        <f t="shared" si="1"/>
        <v>#DIV/0!</v>
      </c>
    </row>
    <row r="9" spans="1:8" ht="19.5" customHeight="1">
      <c r="A9" s="41" t="s">
        <v>304</v>
      </c>
      <c r="B9" s="13">
        <v>3020</v>
      </c>
      <c r="C9" s="43"/>
      <c r="D9" s="43"/>
      <c r="E9" s="129"/>
      <c r="F9" s="43"/>
      <c r="G9" s="43">
        <f t="shared" si="0"/>
        <v>0</v>
      </c>
      <c r="H9" s="127" t="e">
        <f t="shared" si="1"/>
        <v>#DIV/0!</v>
      </c>
    </row>
    <row r="10" spans="1:8" ht="19.5" customHeight="1">
      <c r="A10" s="46" t="s">
        <v>305</v>
      </c>
      <c r="B10" s="126">
        <v>3021</v>
      </c>
      <c r="C10" s="129"/>
      <c r="D10" s="29"/>
      <c r="E10" s="29"/>
      <c r="F10" s="29"/>
      <c r="G10" s="35">
        <f t="shared" si="0"/>
        <v>0</v>
      </c>
      <c r="H10" s="127" t="e">
        <f t="shared" si="1"/>
        <v>#DIV/0!</v>
      </c>
    </row>
    <row r="11" spans="1:8" ht="19.5" customHeight="1">
      <c r="A11" s="41" t="s">
        <v>306</v>
      </c>
      <c r="B11" s="13">
        <v>3030</v>
      </c>
      <c r="C11" s="35"/>
      <c r="D11" s="35"/>
      <c r="E11" s="29"/>
      <c r="F11" s="35"/>
      <c r="G11" s="35">
        <f t="shared" si="0"/>
        <v>0</v>
      </c>
      <c r="H11" s="127" t="e">
        <f t="shared" si="1"/>
        <v>#DIV/0!</v>
      </c>
    </row>
    <row r="12" spans="1:8" ht="19.5" customHeight="1">
      <c r="A12" s="41" t="s">
        <v>307</v>
      </c>
      <c r="B12" s="13">
        <v>3040</v>
      </c>
      <c r="C12" s="43"/>
      <c r="D12" s="43"/>
      <c r="E12" s="129"/>
      <c r="F12" s="43"/>
      <c r="G12" s="43">
        <f t="shared" si="0"/>
        <v>0</v>
      </c>
      <c r="H12" s="127" t="e">
        <f t="shared" si="1"/>
        <v>#DIV/0!</v>
      </c>
    </row>
    <row r="13" spans="1:8" ht="19.5" customHeight="1">
      <c r="A13" s="41" t="s">
        <v>308</v>
      </c>
      <c r="B13" s="13">
        <v>3050</v>
      </c>
      <c r="C13" s="99">
        <f>SUM(C14:C16)</f>
        <v>0</v>
      </c>
      <c r="D13" s="99">
        <f>SUM(D14:D16)</f>
        <v>0</v>
      </c>
      <c r="E13" s="129"/>
      <c r="F13" s="99">
        <f>SUM(F14:F16)</f>
        <v>0</v>
      </c>
      <c r="G13" s="43">
        <f t="shared" si="0"/>
        <v>0</v>
      </c>
      <c r="H13" s="127" t="e">
        <f t="shared" si="1"/>
        <v>#DIV/0!</v>
      </c>
    </row>
    <row r="14" spans="1:8" ht="19.5" customHeight="1">
      <c r="A14" s="41" t="s">
        <v>309</v>
      </c>
      <c r="B14" s="13">
        <v>3051</v>
      </c>
      <c r="C14" s="43"/>
      <c r="D14" s="43"/>
      <c r="E14" s="129"/>
      <c r="F14" s="43"/>
      <c r="G14" s="43">
        <f t="shared" si="0"/>
        <v>0</v>
      </c>
      <c r="H14" s="127" t="e">
        <f t="shared" si="1"/>
        <v>#DIV/0!</v>
      </c>
    </row>
    <row r="15" spans="1:8" ht="19.5" customHeight="1">
      <c r="A15" s="41" t="s">
        <v>310</v>
      </c>
      <c r="B15" s="13">
        <v>3052</v>
      </c>
      <c r="C15" s="43"/>
      <c r="D15" s="43"/>
      <c r="E15" s="129"/>
      <c r="F15" s="43"/>
      <c r="G15" s="43">
        <f t="shared" si="0"/>
        <v>0</v>
      </c>
      <c r="H15" s="127" t="e">
        <f t="shared" si="1"/>
        <v>#DIV/0!</v>
      </c>
    </row>
    <row r="16" spans="1:8" ht="19.5" customHeight="1">
      <c r="A16" s="41" t="s">
        <v>311</v>
      </c>
      <c r="B16" s="13">
        <v>3053</v>
      </c>
      <c r="C16" s="43"/>
      <c r="D16" s="43"/>
      <c r="E16" s="129"/>
      <c r="F16" s="43"/>
      <c r="G16" s="43">
        <f t="shared" si="0"/>
        <v>0</v>
      </c>
      <c r="H16" s="127" t="e">
        <f t="shared" si="1"/>
        <v>#DIV/0!</v>
      </c>
    </row>
    <row r="17" spans="1:8" ht="19.5" customHeight="1">
      <c r="A17" s="41" t="s">
        <v>312</v>
      </c>
      <c r="B17" s="13">
        <v>3060</v>
      </c>
      <c r="C17" s="35"/>
      <c r="D17" s="35"/>
      <c r="E17" s="29"/>
      <c r="F17" s="35"/>
      <c r="G17" s="35"/>
      <c r="H17" s="127" t="e">
        <f t="shared" si="1"/>
        <v>#DIV/0!</v>
      </c>
    </row>
    <row r="18" spans="1:8" ht="19.5" customHeight="1">
      <c r="A18" s="47" t="s">
        <v>313</v>
      </c>
      <c r="B18" s="164">
        <v>3100</v>
      </c>
      <c r="C18" s="37">
        <f>SUM(C19:C21,C25,C35,C36)</f>
        <v>0</v>
      </c>
      <c r="D18" s="38">
        <f>SUM(D19:D21,D25,D35,D36)</f>
        <v>0</v>
      </c>
      <c r="E18" s="137">
        <f>E19+E20+E25+E34</f>
        <v>0</v>
      </c>
      <c r="F18" s="38"/>
      <c r="G18" s="39">
        <f aca="true" t="shared" si="2" ref="G18:G67">F18-E18</f>
        <v>0</v>
      </c>
      <c r="H18" s="165" t="e">
        <f t="shared" si="1"/>
        <v>#DIV/0!</v>
      </c>
    </row>
    <row r="19" spans="1:8" ht="19.5" customHeight="1">
      <c r="A19" s="41" t="s">
        <v>314</v>
      </c>
      <c r="B19" s="13">
        <v>3110</v>
      </c>
      <c r="C19" s="35"/>
      <c r="D19" s="189"/>
      <c r="E19" s="29"/>
      <c r="F19" s="189"/>
      <c r="G19" s="43">
        <f t="shared" si="2"/>
        <v>0</v>
      </c>
      <c r="H19" s="127" t="e">
        <f t="shared" si="1"/>
        <v>#DIV/0!</v>
      </c>
    </row>
    <row r="20" spans="1:8" ht="19.5" customHeight="1">
      <c r="A20" s="41" t="s">
        <v>315</v>
      </c>
      <c r="B20" s="13">
        <v>3120</v>
      </c>
      <c r="C20" s="35"/>
      <c r="D20" s="189"/>
      <c r="E20" s="29"/>
      <c r="F20" s="189"/>
      <c r="G20" s="35">
        <f t="shared" si="2"/>
        <v>0</v>
      </c>
      <c r="H20" s="127" t="e">
        <f t="shared" si="1"/>
        <v>#DIV/0!</v>
      </c>
    </row>
    <row r="21" spans="1:8" ht="19.5" customHeight="1">
      <c r="A21" s="41" t="s">
        <v>316</v>
      </c>
      <c r="B21" s="13">
        <v>3130</v>
      </c>
      <c r="C21" s="99"/>
      <c r="D21" s="190">
        <f>SUM(D22:D24)</f>
        <v>0</v>
      </c>
      <c r="E21" s="129"/>
      <c r="F21" s="190">
        <f>SUM(F22:F24)</f>
        <v>0</v>
      </c>
      <c r="G21" s="43">
        <f t="shared" si="2"/>
        <v>0</v>
      </c>
      <c r="H21" s="127" t="e">
        <f t="shared" si="1"/>
        <v>#DIV/0!</v>
      </c>
    </row>
    <row r="22" spans="1:8" ht="19.5" customHeight="1">
      <c r="A22" s="41" t="s">
        <v>317</v>
      </c>
      <c r="B22" s="13">
        <v>3131</v>
      </c>
      <c r="C22" s="43"/>
      <c r="D22" s="166"/>
      <c r="E22" s="129"/>
      <c r="F22" s="166"/>
      <c r="G22" s="43">
        <f t="shared" si="2"/>
        <v>0</v>
      </c>
      <c r="H22" s="127" t="e">
        <f t="shared" si="1"/>
        <v>#DIV/0!</v>
      </c>
    </row>
    <row r="23" spans="1:8" ht="19.5" customHeight="1">
      <c r="A23" s="41" t="s">
        <v>310</v>
      </c>
      <c r="B23" s="13">
        <v>3132</v>
      </c>
      <c r="C23" s="43"/>
      <c r="D23" s="166"/>
      <c r="E23" s="129"/>
      <c r="F23" s="166"/>
      <c r="G23" s="43">
        <f t="shared" si="2"/>
        <v>0</v>
      </c>
      <c r="H23" s="127" t="e">
        <f t="shared" si="1"/>
        <v>#DIV/0!</v>
      </c>
    </row>
    <row r="24" spans="1:8" ht="19.5" customHeight="1">
      <c r="A24" s="41" t="s">
        <v>311</v>
      </c>
      <c r="B24" s="13">
        <v>3133</v>
      </c>
      <c r="C24" s="43"/>
      <c r="D24" s="166"/>
      <c r="E24" s="129"/>
      <c r="F24" s="166"/>
      <c r="G24" s="43">
        <f t="shared" si="2"/>
        <v>0</v>
      </c>
      <c r="H24" s="127" t="e">
        <f t="shared" si="1"/>
        <v>#DIV/0!</v>
      </c>
    </row>
    <row r="25" spans="1:8" ht="28.5" customHeight="1">
      <c r="A25" s="41" t="s">
        <v>318</v>
      </c>
      <c r="B25" s="13">
        <v>3140</v>
      </c>
      <c r="C25" s="191">
        <f>SUM(C26:C31,C34)</f>
        <v>0</v>
      </c>
      <c r="D25" s="192">
        <f>SUM(D26:D31,D34)</f>
        <v>0</v>
      </c>
      <c r="E25" s="29"/>
      <c r="F25" s="192"/>
      <c r="G25" s="35">
        <f t="shared" si="2"/>
        <v>0</v>
      </c>
      <c r="H25" s="127" t="e">
        <f t="shared" si="1"/>
        <v>#DIV/0!</v>
      </c>
    </row>
    <row r="26" spans="1:8" ht="19.5" customHeight="1">
      <c r="A26" s="41" t="s">
        <v>108</v>
      </c>
      <c r="B26" s="13">
        <v>3141</v>
      </c>
      <c r="C26" s="43"/>
      <c r="D26" s="166"/>
      <c r="E26" s="129"/>
      <c r="F26" s="35"/>
      <c r="G26" s="35">
        <f t="shared" si="2"/>
        <v>0</v>
      </c>
      <c r="H26" s="127" t="e">
        <f t="shared" si="1"/>
        <v>#DIV/0!</v>
      </c>
    </row>
    <row r="27" spans="1:8" ht="19.5" customHeight="1">
      <c r="A27" s="41" t="s">
        <v>319</v>
      </c>
      <c r="B27" s="13">
        <v>3142</v>
      </c>
      <c r="C27" s="35"/>
      <c r="D27" s="189"/>
      <c r="E27" s="29"/>
      <c r="F27" s="189"/>
      <c r="G27" s="35">
        <f t="shared" si="2"/>
        <v>0</v>
      </c>
      <c r="H27" s="127" t="e">
        <f t="shared" si="1"/>
        <v>#DIV/0!</v>
      </c>
    </row>
    <row r="28" spans="1:8" ht="19.5" customHeight="1">
      <c r="A28" s="41" t="s">
        <v>278</v>
      </c>
      <c r="B28" s="13">
        <v>3143</v>
      </c>
      <c r="C28" s="35"/>
      <c r="D28" s="189"/>
      <c r="E28" s="129"/>
      <c r="F28" s="189"/>
      <c r="G28" s="43">
        <f t="shared" si="2"/>
        <v>0</v>
      </c>
      <c r="H28" s="127" t="e">
        <f t="shared" si="1"/>
        <v>#DIV/0!</v>
      </c>
    </row>
    <row r="29" spans="1:8" ht="19.5" customHeight="1">
      <c r="A29" s="41" t="s">
        <v>320</v>
      </c>
      <c r="B29" s="13">
        <v>3144</v>
      </c>
      <c r="C29" s="35"/>
      <c r="D29" s="189"/>
      <c r="E29" s="29"/>
      <c r="F29" s="189"/>
      <c r="G29" s="35">
        <f t="shared" si="2"/>
        <v>0</v>
      </c>
      <c r="H29" s="127" t="e">
        <f t="shared" si="1"/>
        <v>#DIV/0!</v>
      </c>
    </row>
    <row r="30" spans="1:8" ht="19.5" customHeight="1">
      <c r="A30" s="41" t="s">
        <v>279</v>
      </c>
      <c r="B30" s="13">
        <v>3145</v>
      </c>
      <c r="C30" s="35"/>
      <c r="D30" s="73"/>
      <c r="E30" s="29"/>
      <c r="F30" s="73"/>
      <c r="G30" s="35">
        <f t="shared" si="2"/>
        <v>0</v>
      </c>
      <c r="H30" s="127" t="e">
        <f t="shared" si="1"/>
        <v>#DIV/0!</v>
      </c>
    </row>
    <row r="31" spans="1:8" ht="19.5" customHeight="1">
      <c r="A31" s="41" t="s">
        <v>321</v>
      </c>
      <c r="B31" s="13">
        <v>3146</v>
      </c>
      <c r="C31" s="99">
        <f>SUM(C32,C33)</f>
        <v>0</v>
      </c>
      <c r="D31" s="190">
        <f>SUM(D32,D33)</f>
        <v>0</v>
      </c>
      <c r="E31" s="129">
        <f>SUM(E32,E33)</f>
        <v>0</v>
      </c>
      <c r="F31" s="99">
        <f>SUM(F32,F33)</f>
        <v>0</v>
      </c>
      <c r="G31" s="43">
        <f t="shared" si="2"/>
        <v>0</v>
      </c>
      <c r="H31" s="127" t="e">
        <f t="shared" si="1"/>
        <v>#DIV/0!</v>
      </c>
    </row>
    <row r="32" spans="1:8" ht="19.5" customHeight="1">
      <c r="A32" s="41" t="s">
        <v>322</v>
      </c>
      <c r="B32" s="13" t="s">
        <v>323</v>
      </c>
      <c r="C32" s="43"/>
      <c r="D32" s="43"/>
      <c r="E32" s="129"/>
      <c r="F32" s="43"/>
      <c r="G32" s="43">
        <f t="shared" si="2"/>
        <v>0</v>
      </c>
      <c r="H32" s="127" t="e">
        <f t="shared" si="1"/>
        <v>#DIV/0!</v>
      </c>
    </row>
    <row r="33" spans="1:8" ht="37.5">
      <c r="A33" s="41" t="s">
        <v>324</v>
      </c>
      <c r="B33" s="13" t="s">
        <v>325</v>
      </c>
      <c r="C33" s="43"/>
      <c r="D33" s="43"/>
      <c r="E33" s="129"/>
      <c r="F33" s="43"/>
      <c r="G33" s="43">
        <f t="shared" si="2"/>
        <v>0</v>
      </c>
      <c r="H33" s="127" t="e">
        <f t="shared" si="1"/>
        <v>#DIV/0!</v>
      </c>
    </row>
    <row r="34" spans="1:8" ht="19.5" customHeight="1">
      <c r="A34" s="41" t="s">
        <v>326</v>
      </c>
      <c r="B34" s="13">
        <v>3150</v>
      </c>
      <c r="C34" s="35"/>
      <c r="D34" s="189"/>
      <c r="E34" s="29"/>
      <c r="F34" s="189"/>
      <c r="G34" s="35">
        <f t="shared" si="2"/>
        <v>0</v>
      </c>
      <c r="H34" s="127" t="e">
        <f t="shared" si="1"/>
        <v>#DIV/0!</v>
      </c>
    </row>
    <row r="35" spans="1:8" ht="19.5" customHeight="1">
      <c r="A35" s="41" t="s">
        <v>327</v>
      </c>
      <c r="B35" s="13">
        <v>3160</v>
      </c>
      <c r="C35" s="43"/>
      <c r="D35" s="166"/>
      <c r="E35" s="129"/>
      <c r="F35" s="166"/>
      <c r="G35" s="43">
        <f t="shared" si="2"/>
        <v>0</v>
      </c>
      <c r="H35" s="127" t="e">
        <f t="shared" si="1"/>
        <v>#DIV/0!</v>
      </c>
    </row>
    <row r="36" spans="1:8" ht="32.25" customHeight="1">
      <c r="A36" s="46" t="s">
        <v>328</v>
      </c>
      <c r="B36" s="126">
        <v>3170</v>
      </c>
      <c r="C36" s="29"/>
      <c r="D36" s="44"/>
      <c r="E36" s="29"/>
      <c r="F36" s="44"/>
      <c r="G36" s="29">
        <f t="shared" si="2"/>
        <v>0</v>
      </c>
      <c r="H36" s="134" t="e">
        <f t="shared" si="1"/>
        <v>#DIV/0!</v>
      </c>
    </row>
    <row r="37" spans="1:8" ht="19.5" customHeight="1">
      <c r="A37" s="193" t="s">
        <v>329</v>
      </c>
      <c r="B37" s="194">
        <v>3195</v>
      </c>
      <c r="C37" s="137">
        <f>C7+C18</f>
        <v>0</v>
      </c>
      <c r="D37" s="76">
        <f>D8+D11+D18</f>
        <v>0</v>
      </c>
      <c r="E37" s="76"/>
      <c r="F37" s="76"/>
      <c r="G37" s="29">
        <f t="shared" si="2"/>
        <v>0</v>
      </c>
      <c r="H37" s="165" t="e">
        <f t="shared" si="1"/>
        <v>#DIV/0!</v>
      </c>
    </row>
    <row r="38" spans="1:8" ht="19.5" customHeight="1">
      <c r="A38" s="182" t="s">
        <v>330</v>
      </c>
      <c r="B38" s="183"/>
      <c r="C38" s="183"/>
      <c r="D38" s="183"/>
      <c r="E38" s="184"/>
      <c r="F38" s="183"/>
      <c r="G38" s="43">
        <f t="shared" si="2"/>
        <v>0</v>
      </c>
      <c r="H38" s="127" t="e">
        <f t="shared" si="1"/>
        <v>#DIV/0!</v>
      </c>
    </row>
    <row r="39" spans="1:8" ht="19.5" customHeight="1">
      <c r="A39" s="186" t="s">
        <v>331</v>
      </c>
      <c r="B39" s="187">
        <v>3200</v>
      </c>
      <c r="C39" s="81">
        <f>SUM(C40:C43)</f>
        <v>0</v>
      </c>
      <c r="D39" s="81">
        <f>SUM(D40:D43)</f>
        <v>0</v>
      </c>
      <c r="E39" s="147">
        <f>SUM(E40:E43)</f>
        <v>0</v>
      </c>
      <c r="F39" s="37">
        <f>SUM(F40:F43)</f>
        <v>0</v>
      </c>
      <c r="G39" s="39">
        <f t="shared" si="2"/>
        <v>0</v>
      </c>
      <c r="H39" s="165" t="e">
        <f t="shared" si="1"/>
        <v>#DIV/0!</v>
      </c>
    </row>
    <row r="40" spans="1:8" ht="19.5" customHeight="1">
      <c r="A40" s="41" t="s">
        <v>332</v>
      </c>
      <c r="B40" s="13">
        <v>3210</v>
      </c>
      <c r="C40" s="43"/>
      <c r="D40" s="43"/>
      <c r="E40" s="129"/>
      <c r="F40" s="43"/>
      <c r="G40" s="35">
        <f t="shared" si="2"/>
        <v>0</v>
      </c>
      <c r="H40" s="127" t="e">
        <f t="shared" si="1"/>
        <v>#DIV/0!</v>
      </c>
    </row>
    <row r="41" spans="1:8" ht="19.5" customHeight="1">
      <c r="A41" s="41" t="s">
        <v>333</v>
      </c>
      <c r="B41" s="13">
        <v>3220</v>
      </c>
      <c r="C41" s="43"/>
      <c r="D41" s="43"/>
      <c r="E41" s="129"/>
      <c r="F41" s="43"/>
      <c r="G41" s="35">
        <f t="shared" si="2"/>
        <v>0</v>
      </c>
      <c r="H41" s="127" t="e">
        <f t="shared" si="1"/>
        <v>#DIV/0!</v>
      </c>
    </row>
    <row r="42" spans="1:8" ht="19.5" customHeight="1">
      <c r="A42" s="41" t="s">
        <v>334</v>
      </c>
      <c r="B42" s="13">
        <v>3230</v>
      </c>
      <c r="C42" s="43"/>
      <c r="D42" s="43"/>
      <c r="E42" s="129"/>
      <c r="F42" s="43"/>
      <c r="G42" s="35">
        <f t="shared" si="2"/>
        <v>0</v>
      </c>
      <c r="H42" s="127" t="e">
        <f t="shared" si="1"/>
        <v>#DIV/0!</v>
      </c>
    </row>
    <row r="43" spans="1:8" ht="19.5" customHeight="1">
      <c r="A43" s="41" t="s">
        <v>335</v>
      </c>
      <c r="B43" s="13">
        <v>3240</v>
      </c>
      <c r="C43" s="43"/>
      <c r="D43" s="43"/>
      <c r="E43" s="129"/>
      <c r="F43" s="35"/>
      <c r="G43" s="35">
        <f t="shared" si="2"/>
        <v>0</v>
      </c>
      <c r="H43" s="127" t="e">
        <f t="shared" si="1"/>
        <v>#DIV/0!</v>
      </c>
    </row>
    <row r="44" spans="1:8" ht="19.5" customHeight="1">
      <c r="A44" s="47" t="s">
        <v>336</v>
      </c>
      <c r="B44" s="164">
        <v>3255</v>
      </c>
      <c r="C44" s="81">
        <f>SUM(C45:C49)</f>
        <v>0</v>
      </c>
      <c r="D44" s="81">
        <f>SUM(D45:D49)</f>
        <v>0</v>
      </c>
      <c r="E44" s="147">
        <f>SUM(E45:E49)</f>
        <v>0</v>
      </c>
      <c r="F44" s="37">
        <f>SUM(F45:F49)</f>
        <v>0</v>
      </c>
      <c r="G44" s="39">
        <f t="shared" si="2"/>
        <v>0</v>
      </c>
      <c r="H44" s="165" t="e">
        <f t="shared" si="1"/>
        <v>#DIV/0!</v>
      </c>
    </row>
    <row r="45" spans="1:8" ht="19.5" customHeight="1">
      <c r="A45" s="41" t="s">
        <v>337</v>
      </c>
      <c r="B45" s="13">
        <v>3260</v>
      </c>
      <c r="C45" s="43" t="s">
        <v>240</v>
      </c>
      <c r="D45" s="43" t="s">
        <v>240</v>
      </c>
      <c r="E45" s="129" t="s">
        <v>240</v>
      </c>
      <c r="F45" s="35"/>
      <c r="G45" s="43" t="e">
        <f t="shared" si="2"/>
        <v>#VALUE!</v>
      </c>
      <c r="H45" s="127" t="e">
        <f t="shared" si="1"/>
        <v>#VALUE!</v>
      </c>
    </row>
    <row r="46" spans="1:8" ht="19.5" customHeight="1">
      <c r="A46" s="41" t="s">
        <v>338</v>
      </c>
      <c r="B46" s="13">
        <v>3265</v>
      </c>
      <c r="C46" s="43" t="s">
        <v>240</v>
      </c>
      <c r="D46" s="43" t="s">
        <v>240</v>
      </c>
      <c r="E46" s="129" t="s">
        <v>240</v>
      </c>
      <c r="F46" s="35"/>
      <c r="G46" s="43" t="e">
        <f t="shared" si="2"/>
        <v>#VALUE!</v>
      </c>
      <c r="H46" s="127" t="e">
        <f t="shared" si="1"/>
        <v>#VALUE!</v>
      </c>
    </row>
    <row r="47" spans="1:8" ht="19.5" customHeight="1">
      <c r="A47" s="41" t="s">
        <v>339</v>
      </c>
      <c r="B47" s="13">
        <v>3270</v>
      </c>
      <c r="C47" s="43" t="s">
        <v>240</v>
      </c>
      <c r="D47" s="43" t="s">
        <v>240</v>
      </c>
      <c r="E47" s="129" t="s">
        <v>240</v>
      </c>
      <c r="F47" s="43" t="s">
        <v>240</v>
      </c>
      <c r="G47" s="43" t="e">
        <f t="shared" si="2"/>
        <v>#VALUE!</v>
      </c>
      <c r="H47" s="127" t="e">
        <f t="shared" si="1"/>
        <v>#VALUE!</v>
      </c>
    </row>
    <row r="48" spans="1:8" ht="19.5" customHeight="1">
      <c r="A48" s="41" t="s">
        <v>340</v>
      </c>
      <c r="B48" s="13">
        <v>3275</v>
      </c>
      <c r="C48" s="43" t="s">
        <v>240</v>
      </c>
      <c r="D48" s="43" t="s">
        <v>240</v>
      </c>
      <c r="E48" s="129" t="s">
        <v>240</v>
      </c>
      <c r="F48" s="43" t="s">
        <v>240</v>
      </c>
      <c r="G48" s="43" t="e">
        <f t="shared" si="2"/>
        <v>#VALUE!</v>
      </c>
      <c r="H48" s="127" t="e">
        <f t="shared" si="1"/>
        <v>#VALUE!</v>
      </c>
    </row>
    <row r="49" spans="1:8" ht="19.5" customHeight="1">
      <c r="A49" s="41" t="s">
        <v>341</v>
      </c>
      <c r="B49" s="13">
        <v>3280</v>
      </c>
      <c r="C49" s="43" t="s">
        <v>240</v>
      </c>
      <c r="D49" s="43" t="s">
        <v>240</v>
      </c>
      <c r="E49" s="129" t="s">
        <v>240</v>
      </c>
      <c r="F49" s="35"/>
      <c r="G49" s="43" t="e">
        <f t="shared" si="2"/>
        <v>#VALUE!</v>
      </c>
      <c r="H49" s="127" t="e">
        <f t="shared" si="1"/>
        <v>#VALUE!</v>
      </c>
    </row>
    <row r="50" spans="1:8" ht="19.5" customHeight="1">
      <c r="A50" s="195" t="s">
        <v>124</v>
      </c>
      <c r="B50" s="194">
        <v>3295</v>
      </c>
      <c r="C50" s="81">
        <f>SUM(C39,C44)</f>
        <v>0</v>
      </c>
      <c r="D50" s="81">
        <f>SUM(D39,D44)</f>
        <v>0</v>
      </c>
      <c r="E50" s="147">
        <f>SUM(E39,E44)</f>
        <v>0</v>
      </c>
      <c r="F50" s="37">
        <f>SUM(F39,F44)</f>
        <v>0</v>
      </c>
      <c r="G50" s="49">
        <f t="shared" si="2"/>
        <v>0</v>
      </c>
      <c r="H50" s="165" t="e">
        <f t="shared" si="1"/>
        <v>#DIV/0!</v>
      </c>
    </row>
    <row r="51" spans="1:8" ht="19.5" customHeight="1">
      <c r="A51" s="182" t="s">
        <v>342</v>
      </c>
      <c r="B51" s="183"/>
      <c r="C51" s="183"/>
      <c r="D51" s="183"/>
      <c r="E51" s="184"/>
      <c r="F51" s="183"/>
      <c r="G51" s="43">
        <f t="shared" si="2"/>
        <v>0</v>
      </c>
      <c r="H51" s="127" t="e">
        <f t="shared" si="1"/>
        <v>#DIV/0!</v>
      </c>
    </row>
    <row r="52" spans="1:8" ht="19.5" customHeight="1">
      <c r="A52" s="47" t="s">
        <v>343</v>
      </c>
      <c r="B52" s="164">
        <v>3300</v>
      </c>
      <c r="C52" s="81">
        <f>SUM(C53,C54,C58)</f>
        <v>0</v>
      </c>
      <c r="D52" s="81">
        <f>SUM(D53,D54,D58)</f>
        <v>0</v>
      </c>
      <c r="E52" s="147">
        <f>SUM(E53,E54,E58)</f>
        <v>0</v>
      </c>
      <c r="F52" s="37">
        <f>SUM(F53,F54,F58)</f>
        <v>0</v>
      </c>
      <c r="G52" s="49">
        <f t="shared" si="2"/>
        <v>0</v>
      </c>
      <c r="H52" s="165" t="e">
        <f t="shared" si="1"/>
        <v>#DIV/0!</v>
      </c>
    </row>
    <row r="53" spans="1:8" ht="19.5" customHeight="1">
      <c r="A53" s="41" t="s">
        <v>344</v>
      </c>
      <c r="B53" s="13">
        <v>3310</v>
      </c>
      <c r="C53" s="43"/>
      <c r="D53" s="43"/>
      <c r="E53" s="129"/>
      <c r="F53" s="43"/>
      <c r="G53" s="43">
        <f t="shared" si="2"/>
        <v>0</v>
      </c>
      <c r="H53" s="127" t="e">
        <f t="shared" si="1"/>
        <v>#DIV/0!</v>
      </c>
    </row>
    <row r="54" spans="1:8" ht="19.5" customHeight="1">
      <c r="A54" s="41" t="s">
        <v>345</v>
      </c>
      <c r="B54" s="13">
        <v>3320</v>
      </c>
      <c r="C54" s="99">
        <f>SUM(C55:C57)</f>
        <v>0</v>
      </c>
      <c r="D54" s="99">
        <f>SUM(D55:D57)</f>
        <v>0</v>
      </c>
      <c r="E54" s="129">
        <f>SUM(E55:E57)</f>
        <v>0</v>
      </c>
      <c r="F54" s="99">
        <f>SUM(F55:F57)</f>
        <v>0</v>
      </c>
      <c r="G54" s="43">
        <f t="shared" si="2"/>
        <v>0</v>
      </c>
      <c r="H54" s="127" t="e">
        <f t="shared" si="1"/>
        <v>#DIV/0!</v>
      </c>
    </row>
    <row r="55" spans="1:8" ht="19.5" customHeight="1">
      <c r="A55" s="41" t="s">
        <v>309</v>
      </c>
      <c r="B55" s="13">
        <v>3321</v>
      </c>
      <c r="C55" s="43"/>
      <c r="D55" s="43"/>
      <c r="E55" s="129"/>
      <c r="F55" s="43"/>
      <c r="G55" s="43">
        <f t="shared" si="2"/>
        <v>0</v>
      </c>
      <c r="H55" s="127" t="e">
        <f t="shared" si="1"/>
        <v>#DIV/0!</v>
      </c>
    </row>
    <row r="56" spans="1:8" ht="19.5" customHeight="1">
      <c r="A56" s="41" t="s">
        <v>310</v>
      </c>
      <c r="B56" s="13">
        <v>3322</v>
      </c>
      <c r="C56" s="43"/>
      <c r="D56" s="43"/>
      <c r="E56" s="129"/>
      <c r="F56" s="43"/>
      <c r="G56" s="43">
        <f t="shared" si="2"/>
        <v>0</v>
      </c>
      <c r="H56" s="127" t="e">
        <f t="shared" si="1"/>
        <v>#DIV/0!</v>
      </c>
    </row>
    <row r="57" spans="1:8" ht="19.5" customHeight="1">
      <c r="A57" s="41" t="s">
        <v>311</v>
      </c>
      <c r="B57" s="13">
        <v>3323</v>
      </c>
      <c r="C57" s="43"/>
      <c r="D57" s="43"/>
      <c r="E57" s="129"/>
      <c r="F57" s="43"/>
      <c r="G57" s="43">
        <f t="shared" si="2"/>
        <v>0</v>
      </c>
      <c r="H57" s="127" t="e">
        <f t="shared" si="1"/>
        <v>#DIV/0!</v>
      </c>
    </row>
    <row r="58" spans="1:8" ht="19.5" customHeight="1">
      <c r="A58" s="41" t="s">
        <v>346</v>
      </c>
      <c r="B58" s="13">
        <v>3340</v>
      </c>
      <c r="C58" s="43"/>
      <c r="D58" s="43"/>
      <c r="E58" s="129"/>
      <c r="F58" s="35"/>
      <c r="G58" s="43">
        <f t="shared" si="2"/>
        <v>0</v>
      </c>
      <c r="H58" s="127" t="e">
        <f t="shared" si="1"/>
        <v>#DIV/0!</v>
      </c>
    </row>
    <row r="59" spans="1:8" ht="19.5" customHeight="1">
      <c r="A59" s="47" t="s">
        <v>347</v>
      </c>
      <c r="B59" s="164">
        <v>3345</v>
      </c>
      <c r="C59" s="81">
        <f>SUM(C60,C61,C65,C66)</f>
        <v>0</v>
      </c>
      <c r="D59" s="81">
        <f>SUM(D60,D61,D65,D66)</f>
        <v>0</v>
      </c>
      <c r="E59" s="147">
        <f>SUM(E60,E61,E65,E66)</f>
        <v>0</v>
      </c>
      <c r="F59" s="81">
        <f>SUM(F60,F61,F65,F66)</f>
        <v>0</v>
      </c>
      <c r="G59" s="49">
        <f t="shared" si="2"/>
        <v>0</v>
      </c>
      <c r="H59" s="165" t="e">
        <f t="shared" si="1"/>
        <v>#DIV/0!</v>
      </c>
    </row>
    <row r="60" spans="1:8" ht="19.5" customHeight="1">
      <c r="A60" s="41" t="s">
        <v>348</v>
      </c>
      <c r="B60" s="13">
        <v>3350</v>
      </c>
      <c r="C60" s="43" t="s">
        <v>240</v>
      </c>
      <c r="D60" s="43" t="s">
        <v>240</v>
      </c>
      <c r="E60" s="129" t="s">
        <v>240</v>
      </c>
      <c r="F60" s="43" t="s">
        <v>240</v>
      </c>
      <c r="G60" s="43" t="e">
        <f t="shared" si="2"/>
        <v>#VALUE!</v>
      </c>
      <c r="H60" s="127" t="e">
        <f t="shared" si="1"/>
        <v>#VALUE!</v>
      </c>
    </row>
    <row r="61" spans="1:8" ht="19.5" customHeight="1">
      <c r="A61" s="41" t="s">
        <v>349</v>
      </c>
      <c r="B61" s="13">
        <v>3360</v>
      </c>
      <c r="C61" s="99">
        <f>SUM(C62:C64)</f>
        <v>0</v>
      </c>
      <c r="D61" s="99">
        <f>SUM(D62:D64)</f>
        <v>0</v>
      </c>
      <c r="E61" s="129">
        <f>SUM(E62:E64)</f>
        <v>0</v>
      </c>
      <c r="F61" s="99">
        <f>SUM(F62:F64)</f>
        <v>0</v>
      </c>
      <c r="G61" s="43">
        <f t="shared" si="2"/>
        <v>0</v>
      </c>
      <c r="H61" s="127" t="e">
        <f t="shared" si="1"/>
        <v>#DIV/0!</v>
      </c>
    </row>
    <row r="62" spans="1:8" ht="19.5" customHeight="1">
      <c r="A62" s="41" t="s">
        <v>309</v>
      </c>
      <c r="B62" s="13">
        <v>3361</v>
      </c>
      <c r="C62" s="43" t="s">
        <v>240</v>
      </c>
      <c r="D62" s="43" t="s">
        <v>240</v>
      </c>
      <c r="E62" s="129" t="s">
        <v>240</v>
      </c>
      <c r="F62" s="43" t="s">
        <v>240</v>
      </c>
      <c r="G62" s="43" t="e">
        <f t="shared" si="2"/>
        <v>#VALUE!</v>
      </c>
      <c r="H62" s="127" t="e">
        <f t="shared" si="1"/>
        <v>#VALUE!</v>
      </c>
    </row>
    <row r="63" spans="1:8" ht="19.5" customHeight="1">
      <c r="A63" s="41" t="s">
        <v>310</v>
      </c>
      <c r="B63" s="13">
        <v>3362</v>
      </c>
      <c r="C63" s="43" t="s">
        <v>240</v>
      </c>
      <c r="D63" s="43" t="s">
        <v>240</v>
      </c>
      <c r="E63" s="129" t="s">
        <v>240</v>
      </c>
      <c r="F63" s="43" t="s">
        <v>240</v>
      </c>
      <c r="G63" s="43" t="e">
        <f t="shared" si="2"/>
        <v>#VALUE!</v>
      </c>
      <c r="H63" s="127" t="e">
        <f t="shared" si="1"/>
        <v>#VALUE!</v>
      </c>
    </row>
    <row r="64" spans="1:8" ht="19.5" customHeight="1">
      <c r="A64" s="41" t="s">
        <v>311</v>
      </c>
      <c r="B64" s="13">
        <v>3363</v>
      </c>
      <c r="C64" s="43" t="s">
        <v>240</v>
      </c>
      <c r="D64" s="43" t="s">
        <v>240</v>
      </c>
      <c r="E64" s="129" t="s">
        <v>240</v>
      </c>
      <c r="F64" s="43" t="s">
        <v>240</v>
      </c>
      <c r="G64" s="43" t="e">
        <f t="shared" si="2"/>
        <v>#VALUE!</v>
      </c>
      <c r="H64" s="127" t="e">
        <f t="shared" si="1"/>
        <v>#VALUE!</v>
      </c>
    </row>
    <row r="65" spans="1:8" ht="19.5" customHeight="1">
      <c r="A65" s="41" t="s">
        <v>350</v>
      </c>
      <c r="B65" s="13">
        <v>3370</v>
      </c>
      <c r="C65" s="43" t="s">
        <v>240</v>
      </c>
      <c r="D65" s="43" t="s">
        <v>240</v>
      </c>
      <c r="E65" s="129" t="s">
        <v>240</v>
      </c>
      <c r="F65" s="43" t="s">
        <v>240</v>
      </c>
      <c r="G65" s="43" t="e">
        <f t="shared" si="2"/>
        <v>#VALUE!</v>
      </c>
      <c r="H65" s="127" t="e">
        <f t="shared" si="1"/>
        <v>#VALUE!</v>
      </c>
    </row>
    <row r="66" spans="1:8" ht="19.5" customHeight="1">
      <c r="A66" s="41" t="s">
        <v>341</v>
      </c>
      <c r="B66" s="13">
        <v>3380</v>
      </c>
      <c r="C66" s="43" t="s">
        <v>240</v>
      </c>
      <c r="D66" s="43" t="s">
        <v>240</v>
      </c>
      <c r="E66" s="129" t="s">
        <v>240</v>
      </c>
      <c r="F66" s="43" t="s">
        <v>240</v>
      </c>
      <c r="G66" s="43" t="e">
        <f t="shared" si="2"/>
        <v>#VALUE!</v>
      </c>
      <c r="H66" s="127" t="e">
        <f t="shared" si="1"/>
        <v>#VALUE!</v>
      </c>
    </row>
    <row r="67" spans="1:8" ht="19.5" customHeight="1">
      <c r="A67" s="47" t="s">
        <v>351</v>
      </c>
      <c r="B67" s="164">
        <v>3395</v>
      </c>
      <c r="C67" s="81">
        <f>SUM(C52,C59)</f>
        <v>0</v>
      </c>
      <c r="D67" s="81">
        <f>SUM(D52,D59)</f>
        <v>0</v>
      </c>
      <c r="E67" s="147">
        <f>SUM(E52,E59)</f>
        <v>0</v>
      </c>
      <c r="F67" s="81">
        <f>SUM(F52,F59)</f>
        <v>0</v>
      </c>
      <c r="G67" s="49">
        <f t="shared" si="2"/>
        <v>0</v>
      </c>
      <c r="H67" s="165" t="e">
        <f t="shared" si="1"/>
        <v>#DIV/0!</v>
      </c>
    </row>
    <row r="68" spans="1:8" ht="19.5" customHeight="1">
      <c r="A68" s="196" t="s">
        <v>352</v>
      </c>
      <c r="B68" s="164">
        <v>3400</v>
      </c>
      <c r="C68" s="37">
        <f>SUM(C37,C50,C67)</f>
        <v>0</v>
      </c>
      <c r="D68" s="38">
        <f>SUM(D37,D50,D67)</f>
        <v>0</v>
      </c>
      <c r="E68" s="76">
        <f>SUM(E37,E50,E67)</f>
        <v>0</v>
      </c>
      <c r="F68" s="76">
        <f>F7+F18</f>
        <v>0</v>
      </c>
      <c r="G68" s="39"/>
      <c r="H68" s="165" t="e">
        <f t="shared" si="1"/>
        <v>#DIV/0!</v>
      </c>
    </row>
    <row r="69" spans="1:8" ht="19.5" customHeight="1">
      <c r="A69" s="41" t="s">
        <v>121</v>
      </c>
      <c r="B69" s="13">
        <v>3405</v>
      </c>
      <c r="C69" s="197"/>
      <c r="D69" s="73"/>
      <c r="E69" s="129"/>
      <c r="F69" s="73"/>
      <c r="G69" s="35">
        <f>F69-E69</f>
        <v>0</v>
      </c>
      <c r="H69" s="127" t="e">
        <f t="shared" si="1"/>
        <v>#DIV/0!</v>
      </c>
    </row>
    <row r="70" spans="1:8" ht="19.5" customHeight="1">
      <c r="A70" s="70" t="s">
        <v>126</v>
      </c>
      <c r="B70" s="13">
        <v>3410</v>
      </c>
      <c r="C70" s="43"/>
      <c r="D70" s="73"/>
      <c r="E70" s="129"/>
      <c r="F70" s="166"/>
      <c r="G70" s="43">
        <f>F70-E70</f>
        <v>0</v>
      </c>
      <c r="H70" s="127" t="e">
        <f t="shared" si="1"/>
        <v>#DIV/0!</v>
      </c>
    </row>
    <row r="71" spans="1:8" ht="19.5" customHeight="1">
      <c r="A71" s="41" t="s">
        <v>127</v>
      </c>
      <c r="B71" s="13">
        <v>3415</v>
      </c>
      <c r="C71" s="198">
        <f>SUM(C69,C68,C70)</f>
        <v>0</v>
      </c>
      <c r="D71" s="198">
        <f>SUM(D69,D68,D70)</f>
        <v>0</v>
      </c>
      <c r="E71" s="44"/>
      <c r="F71" s="198">
        <f>SUM(F69,F68,F70)</f>
        <v>0</v>
      </c>
      <c r="G71" s="35"/>
      <c r="H71" s="199" t="e">
        <f t="shared" si="1"/>
        <v>#DIV/0!</v>
      </c>
    </row>
    <row r="72" spans="1:8" s="201" customFormat="1" ht="18.75">
      <c r="A72" s="116"/>
      <c r="B72" s="21"/>
      <c r="C72" s="21"/>
      <c r="D72" s="21"/>
      <c r="E72" s="200"/>
      <c r="F72" s="21"/>
      <c r="G72" s="21"/>
      <c r="H72" s="21"/>
    </row>
    <row r="73" spans="1:8" s="1" customFormat="1" ht="27.75" customHeight="1">
      <c r="A73" s="173" t="s">
        <v>353</v>
      </c>
      <c r="B73" s="2"/>
      <c r="C73" s="289" t="s">
        <v>293</v>
      </c>
      <c r="D73" s="289"/>
      <c r="E73" s="174"/>
      <c r="F73" s="296"/>
      <c r="G73" s="296"/>
      <c r="H73" s="296"/>
    </row>
    <row r="74" spans="1:8" ht="18.75" customHeight="1">
      <c r="A74" s="8" t="s">
        <v>354</v>
      </c>
      <c r="B74" s="1"/>
      <c r="C74" s="280" t="s">
        <v>202</v>
      </c>
      <c r="D74" s="280"/>
      <c r="E74" s="175"/>
      <c r="F74" s="280" t="s">
        <v>297</v>
      </c>
      <c r="G74" s="280"/>
      <c r="H74" s="280"/>
    </row>
    <row r="75" spans="1:8" ht="18.75" customHeight="1">
      <c r="A75" s="117" t="s">
        <v>204</v>
      </c>
      <c r="B75" s="2"/>
      <c r="C75" s="280" t="s">
        <v>205</v>
      </c>
      <c r="D75" s="280"/>
      <c r="E75" s="176"/>
      <c r="F75" s="290"/>
      <c r="G75" s="290"/>
      <c r="H75" s="290"/>
    </row>
    <row r="76" spans="1:8" ht="18.75" customHeight="1">
      <c r="A76" s="8" t="s">
        <v>201</v>
      </c>
      <c r="B76" s="2"/>
      <c r="C76" s="291" t="s">
        <v>202</v>
      </c>
      <c r="D76" s="291"/>
      <c r="E76" s="176"/>
      <c r="F76" s="280" t="s">
        <v>274</v>
      </c>
      <c r="G76" s="280"/>
      <c r="H76" s="280"/>
    </row>
  </sheetData>
  <sheetProtection selectLockedCells="1" selectUnlockedCells="1"/>
  <mergeCells count="13">
    <mergeCell ref="C74:D74"/>
    <mergeCell ref="F74:H74"/>
    <mergeCell ref="C75:D75"/>
    <mergeCell ref="F75:H75"/>
    <mergeCell ref="C76:D76"/>
    <mergeCell ref="F76:H76"/>
    <mergeCell ref="A1:H1"/>
    <mergeCell ref="A3:A4"/>
    <mergeCell ref="B3:B4"/>
    <mergeCell ref="C3:D3"/>
    <mergeCell ref="E3:H3"/>
    <mergeCell ref="C73:D73"/>
    <mergeCell ref="F73:H73"/>
  </mergeCells>
  <printOptions/>
  <pageMargins left="1.18125" right="0.39375" top="0.7868055555555555" bottom="0.7875" header="0.19652777777777777" footer="0.5118055555555555"/>
  <pageSetup horizontalDpi="300" verticalDpi="300" orientation="landscape" paperSize="9" scale="57"/>
  <headerFooter alignWithMargins="0">
    <oddHeader>&amp;C&amp;"Times New Roman,Звичайний"&amp;14 9&amp;R&amp;"Times New Roman,Звичайний"&amp;14Продовження додатка 3
Таблиця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O182"/>
  <sheetViews>
    <sheetView zoomScale="75" zoomScaleNormal="75" zoomScaleSheetLayoutView="55" zoomScalePageLayoutView="0" workbookViewId="0" topLeftCell="A1">
      <selection activeCell="A18" sqref="A18"/>
    </sheetView>
  </sheetViews>
  <sheetFormatPr defaultColWidth="9.00390625" defaultRowHeight="12.75"/>
  <cols>
    <col min="1" max="1" width="82.25390625" style="1" customWidth="1"/>
    <col min="2" max="2" width="9.875" style="2" customWidth="1"/>
    <col min="3" max="7" width="25.75390625" style="2" customWidth="1"/>
    <col min="8" max="8" width="21.125" style="2" customWidth="1"/>
    <col min="9" max="9" width="9.625" style="1" customWidth="1"/>
    <col min="10" max="10" width="9.875" style="1" customWidth="1"/>
    <col min="11" max="16384" width="9.125" style="1" customWidth="1"/>
  </cols>
  <sheetData>
    <row r="1" spans="1:8" ht="18.75">
      <c r="A1" s="279" t="s">
        <v>355</v>
      </c>
      <c r="B1" s="279"/>
      <c r="C1" s="279"/>
      <c r="D1" s="279"/>
      <c r="E1" s="279"/>
      <c r="F1" s="279"/>
      <c r="G1" s="279"/>
      <c r="H1" s="279"/>
    </row>
    <row r="2" spans="1:8" ht="18.75">
      <c r="A2" s="296"/>
      <c r="B2" s="296"/>
      <c r="C2" s="296"/>
      <c r="D2" s="296"/>
      <c r="E2" s="296"/>
      <c r="F2" s="296"/>
      <c r="G2" s="296"/>
      <c r="H2" s="296"/>
    </row>
    <row r="3" spans="1:8" ht="43.5" customHeight="1">
      <c r="A3" s="281" t="s">
        <v>36</v>
      </c>
      <c r="B3" s="282" t="s">
        <v>37</v>
      </c>
      <c r="C3" s="282" t="s">
        <v>38</v>
      </c>
      <c r="D3" s="282"/>
      <c r="E3" s="283" t="s">
        <v>39</v>
      </c>
      <c r="F3" s="283"/>
      <c r="G3" s="283"/>
      <c r="H3" s="283"/>
    </row>
    <row r="4" spans="1:8" ht="56.25" customHeight="1">
      <c r="A4" s="281"/>
      <c r="B4" s="282"/>
      <c r="C4" s="23" t="s">
        <v>40</v>
      </c>
      <c r="D4" s="23" t="s">
        <v>41</v>
      </c>
      <c r="E4" s="23" t="s">
        <v>42</v>
      </c>
      <c r="F4" s="23" t="s">
        <v>43</v>
      </c>
      <c r="G4" s="25" t="s">
        <v>44</v>
      </c>
      <c r="H4" s="25" t="s">
        <v>45</v>
      </c>
    </row>
    <row r="5" spans="1:8" ht="15.75" customHeight="1">
      <c r="A5" s="13">
        <v>1</v>
      </c>
      <c r="B5" s="23">
        <v>2</v>
      </c>
      <c r="C5" s="13">
        <v>3</v>
      </c>
      <c r="D5" s="23">
        <v>4</v>
      </c>
      <c r="E5" s="13">
        <v>5</v>
      </c>
      <c r="F5" s="23">
        <v>6</v>
      </c>
      <c r="G5" s="13">
        <v>7</v>
      </c>
      <c r="H5" s="23">
        <v>8</v>
      </c>
    </row>
    <row r="6" spans="1:8" s="26" customFormat="1" ht="37.5">
      <c r="A6" s="47" t="s">
        <v>356</v>
      </c>
      <c r="B6" s="80">
        <v>4000</v>
      </c>
      <c r="C6" s="202">
        <f>SUM(C7:C12)</f>
        <v>0</v>
      </c>
      <c r="D6" s="203">
        <f>SUM(D7:D12)</f>
        <v>0</v>
      </c>
      <c r="E6" s="202">
        <f>SUM(E7:E12)</f>
        <v>0</v>
      </c>
      <c r="F6" s="202"/>
      <c r="G6" s="39">
        <f aca="true" t="shared" si="0" ref="G6:G12">F6-E6</f>
        <v>0</v>
      </c>
      <c r="H6" s="165" t="e">
        <f aca="true" t="shared" si="1" ref="H6:H12">(F6/E6)*100</f>
        <v>#DIV/0!</v>
      </c>
    </row>
    <row r="7" spans="1:8" ht="19.5" customHeight="1">
      <c r="A7" s="41" t="s">
        <v>130</v>
      </c>
      <c r="B7" s="80" t="s">
        <v>131</v>
      </c>
      <c r="C7" s="43"/>
      <c r="D7" s="166"/>
      <c r="E7" s="43"/>
      <c r="F7" s="43"/>
      <c r="G7" s="43">
        <f t="shared" si="0"/>
        <v>0</v>
      </c>
      <c r="H7" s="127" t="e">
        <f t="shared" si="1"/>
        <v>#DIV/0!</v>
      </c>
    </row>
    <row r="8" spans="1:15" ht="19.5" customHeight="1">
      <c r="A8" s="41" t="s">
        <v>132</v>
      </c>
      <c r="B8" s="80">
        <v>4020</v>
      </c>
      <c r="C8" s="43"/>
      <c r="D8" s="73"/>
      <c r="E8" s="43"/>
      <c r="F8" s="35"/>
      <c r="G8" s="43">
        <f t="shared" si="0"/>
        <v>0</v>
      </c>
      <c r="H8" s="127" t="e">
        <f t="shared" si="1"/>
        <v>#DIV/0!</v>
      </c>
      <c r="O8" s="3"/>
    </row>
    <row r="9" spans="1:14" ht="19.5" customHeight="1">
      <c r="A9" s="41" t="s">
        <v>133</v>
      </c>
      <c r="B9" s="80">
        <v>4030</v>
      </c>
      <c r="C9" s="43"/>
      <c r="D9" s="73"/>
      <c r="E9" s="43"/>
      <c r="F9" s="43"/>
      <c r="G9" s="43">
        <f t="shared" si="0"/>
        <v>0</v>
      </c>
      <c r="H9" s="127" t="e">
        <f t="shared" si="1"/>
        <v>#DIV/0!</v>
      </c>
      <c r="N9" s="3"/>
    </row>
    <row r="10" spans="1:8" ht="19.5" customHeight="1">
      <c r="A10" s="41" t="s">
        <v>134</v>
      </c>
      <c r="B10" s="80">
        <v>4040</v>
      </c>
      <c r="C10" s="43"/>
      <c r="D10" s="166"/>
      <c r="E10" s="43"/>
      <c r="F10" s="43"/>
      <c r="G10" s="43">
        <f t="shared" si="0"/>
        <v>0</v>
      </c>
      <c r="H10" s="127" t="e">
        <f t="shared" si="1"/>
        <v>#DIV/0!</v>
      </c>
    </row>
    <row r="11" spans="1:8" ht="37.5">
      <c r="A11" s="41" t="s">
        <v>135</v>
      </c>
      <c r="B11" s="80">
        <v>4050</v>
      </c>
      <c r="C11" s="35"/>
      <c r="D11" s="73"/>
      <c r="E11" s="35"/>
      <c r="F11" s="35"/>
      <c r="G11" s="35">
        <f t="shared" si="0"/>
        <v>0</v>
      </c>
      <c r="H11" s="127" t="e">
        <f t="shared" si="1"/>
        <v>#DIV/0!</v>
      </c>
    </row>
    <row r="12" spans="1:8" ht="18.75">
      <c r="A12" s="41" t="s">
        <v>136</v>
      </c>
      <c r="B12" s="80">
        <v>4060</v>
      </c>
      <c r="C12" s="43"/>
      <c r="D12" s="73"/>
      <c r="E12" s="35"/>
      <c r="F12" s="35"/>
      <c r="G12" s="35">
        <f t="shared" si="0"/>
        <v>0</v>
      </c>
      <c r="H12" s="127" t="e">
        <f t="shared" si="1"/>
        <v>#DIV/0!</v>
      </c>
    </row>
    <row r="13" spans="2:8" ht="18.75">
      <c r="B13" s="1"/>
      <c r="C13" s="1"/>
      <c r="D13" s="1"/>
      <c r="E13" s="1"/>
      <c r="F13" s="1"/>
      <c r="G13" s="1"/>
      <c r="H13" s="1"/>
    </row>
    <row r="14" spans="1:8" ht="27.75" customHeight="1">
      <c r="A14" s="173" t="s">
        <v>357</v>
      </c>
      <c r="C14" s="289" t="s">
        <v>293</v>
      </c>
      <c r="D14" s="289"/>
      <c r="E14" s="204"/>
      <c r="F14" s="296"/>
      <c r="G14" s="296"/>
      <c r="H14" s="296"/>
    </row>
    <row r="15" spans="1:8" s="116" customFormat="1" ht="18.75" customHeight="1">
      <c r="A15" s="2" t="s">
        <v>358</v>
      </c>
      <c r="B15" s="1"/>
      <c r="C15" s="280" t="s">
        <v>202</v>
      </c>
      <c r="D15" s="280"/>
      <c r="E15" s="1"/>
      <c r="F15" s="280" t="s">
        <v>297</v>
      </c>
      <c r="G15" s="280"/>
      <c r="H15" s="280"/>
    </row>
    <row r="16" spans="1:8" s="116" customFormat="1" ht="18.75" customHeight="1">
      <c r="A16" s="117" t="s">
        <v>204</v>
      </c>
      <c r="B16" s="2"/>
      <c r="C16" s="280" t="s">
        <v>205</v>
      </c>
      <c r="D16" s="280"/>
      <c r="E16" s="205"/>
      <c r="F16" s="290"/>
      <c r="G16" s="290"/>
      <c r="H16" s="290"/>
    </row>
    <row r="17" spans="1:8" ht="18.75" customHeight="1">
      <c r="A17" s="8" t="s">
        <v>201</v>
      </c>
      <c r="C17" s="291" t="s">
        <v>202</v>
      </c>
      <c r="D17" s="291"/>
      <c r="E17" s="205"/>
      <c r="F17" s="280" t="s">
        <v>203</v>
      </c>
      <c r="G17" s="280"/>
      <c r="H17" s="280"/>
    </row>
    <row r="18" ht="18.75">
      <c r="A18" s="121"/>
    </row>
    <row r="19" ht="18.75">
      <c r="A19" s="121"/>
    </row>
    <row r="20" ht="18.75">
      <c r="A20" s="121"/>
    </row>
    <row r="21" ht="18.75">
      <c r="A21" s="121"/>
    </row>
    <row r="22" ht="18.75">
      <c r="A22" s="121"/>
    </row>
    <row r="23" ht="18.75">
      <c r="A23" s="121"/>
    </row>
    <row r="24" ht="18.75">
      <c r="A24" s="121"/>
    </row>
    <row r="25" ht="18.75">
      <c r="A25" s="121"/>
    </row>
    <row r="26" ht="18.75">
      <c r="A26" s="121"/>
    </row>
    <row r="27" ht="18.75">
      <c r="A27" s="121"/>
    </row>
    <row r="28" ht="18.75">
      <c r="A28" s="121"/>
    </row>
    <row r="29" ht="18.75">
      <c r="A29" s="121"/>
    </row>
    <row r="30" ht="18.75">
      <c r="A30" s="121"/>
    </row>
    <row r="31" ht="18.75">
      <c r="A31" s="121"/>
    </row>
    <row r="32" ht="18.75">
      <c r="A32" s="121"/>
    </row>
    <row r="33" ht="18.75">
      <c r="A33" s="121"/>
    </row>
    <row r="34" ht="18.75">
      <c r="A34" s="121"/>
    </row>
    <row r="35" ht="18.75">
      <c r="A35" s="121"/>
    </row>
    <row r="36" ht="18.75">
      <c r="A36" s="121"/>
    </row>
    <row r="37" ht="18.75">
      <c r="A37" s="121"/>
    </row>
    <row r="38" ht="18.75">
      <c r="A38" s="121"/>
    </row>
    <row r="39" ht="18.75">
      <c r="A39" s="121"/>
    </row>
    <row r="40" ht="18.75">
      <c r="A40" s="121"/>
    </row>
    <row r="41" ht="18.75">
      <c r="A41" s="121"/>
    </row>
    <row r="42" ht="18.75">
      <c r="A42" s="121"/>
    </row>
    <row r="43" ht="18.75">
      <c r="A43" s="121"/>
    </row>
    <row r="44" ht="18.75">
      <c r="A44" s="121"/>
    </row>
    <row r="45" ht="18.75">
      <c r="A45" s="121"/>
    </row>
    <row r="46" ht="18.75">
      <c r="A46" s="121"/>
    </row>
    <row r="47" ht="18.75">
      <c r="A47" s="121"/>
    </row>
    <row r="48" ht="18.75">
      <c r="A48" s="121"/>
    </row>
    <row r="49" ht="18.75">
      <c r="A49" s="121"/>
    </row>
    <row r="50" ht="18.75">
      <c r="A50" s="121"/>
    </row>
    <row r="51" ht="18.75">
      <c r="A51" s="121"/>
    </row>
    <row r="52" ht="18.75">
      <c r="A52" s="121"/>
    </row>
    <row r="53" ht="18.75">
      <c r="A53" s="121"/>
    </row>
    <row r="54" ht="18.75">
      <c r="A54" s="121"/>
    </row>
    <row r="55" ht="18.75">
      <c r="A55" s="121"/>
    </row>
    <row r="56" ht="18.75">
      <c r="A56" s="121"/>
    </row>
    <row r="57" ht="18.75">
      <c r="A57" s="121"/>
    </row>
    <row r="58" ht="18.75">
      <c r="A58" s="121"/>
    </row>
    <row r="59" ht="18.75">
      <c r="A59" s="121"/>
    </row>
    <row r="60" ht="18.75">
      <c r="A60" s="121"/>
    </row>
    <row r="61" ht="18.75">
      <c r="A61" s="121"/>
    </row>
    <row r="62" ht="18.75">
      <c r="A62" s="121"/>
    </row>
    <row r="63" ht="18.75">
      <c r="A63" s="121"/>
    </row>
    <row r="64" ht="18.75">
      <c r="A64" s="121"/>
    </row>
    <row r="65" ht="18.75">
      <c r="A65" s="121"/>
    </row>
    <row r="66" ht="18.75">
      <c r="A66" s="121"/>
    </row>
    <row r="67" ht="18.75">
      <c r="A67" s="121"/>
    </row>
    <row r="68" ht="18.75">
      <c r="A68" s="121"/>
    </row>
    <row r="69" ht="18.75">
      <c r="A69" s="121"/>
    </row>
    <row r="70" ht="18.75">
      <c r="A70" s="121"/>
    </row>
    <row r="71" ht="18.75">
      <c r="A71" s="121"/>
    </row>
    <row r="72" ht="18.75">
      <c r="A72" s="121"/>
    </row>
    <row r="73" ht="18.75">
      <c r="A73" s="121"/>
    </row>
    <row r="74" ht="18.75">
      <c r="A74" s="121"/>
    </row>
    <row r="75" ht="18.75">
      <c r="A75" s="121"/>
    </row>
    <row r="76" ht="18.75">
      <c r="A76" s="121"/>
    </row>
    <row r="77" ht="18.75">
      <c r="A77" s="121"/>
    </row>
    <row r="78" ht="18.75">
      <c r="A78" s="121"/>
    </row>
    <row r="79" ht="18.75">
      <c r="A79" s="121"/>
    </row>
    <row r="80" ht="18.75">
      <c r="A80" s="121"/>
    </row>
    <row r="81" ht="18.75">
      <c r="A81" s="121"/>
    </row>
    <row r="82" ht="18.75">
      <c r="A82" s="121"/>
    </row>
    <row r="83" ht="18.75">
      <c r="A83" s="121"/>
    </row>
    <row r="84" ht="18.75">
      <c r="A84" s="121"/>
    </row>
    <row r="85" ht="18.75">
      <c r="A85" s="121"/>
    </row>
    <row r="86" ht="18.75">
      <c r="A86" s="121"/>
    </row>
    <row r="87" ht="18.75">
      <c r="A87" s="121"/>
    </row>
    <row r="88" ht="18.75">
      <c r="A88" s="121"/>
    </row>
    <row r="89" ht="18.75">
      <c r="A89" s="121"/>
    </row>
    <row r="90" ht="18.75">
      <c r="A90" s="121"/>
    </row>
    <row r="91" ht="18.75">
      <c r="A91" s="121"/>
    </row>
    <row r="92" ht="18.75">
      <c r="A92" s="121"/>
    </row>
    <row r="93" ht="18.75">
      <c r="A93" s="121"/>
    </row>
    <row r="94" ht="18.75">
      <c r="A94" s="121"/>
    </row>
    <row r="95" ht="18.75">
      <c r="A95" s="121"/>
    </row>
    <row r="96" ht="18.75">
      <c r="A96" s="121"/>
    </row>
    <row r="97" ht="18.75">
      <c r="A97" s="121"/>
    </row>
    <row r="98" ht="18.75">
      <c r="A98" s="121"/>
    </row>
    <row r="99" ht="18.75">
      <c r="A99" s="121"/>
    </row>
    <row r="100" ht="18.75">
      <c r="A100" s="121"/>
    </row>
    <row r="101" ht="18.75">
      <c r="A101" s="121"/>
    </row>
    <row r="102" ht="18.75">
      <c r="A102" s="121"/>
    </row>
    <row r="103" ht="18.75">
      <c r="A103" s="121"/>
    </row>
    <row r="104" ht="18.75">
      <c r="A104" s="121"/>
    </row>
    <row r="105" ht="18.75">
      <c r="A105" s="121"/>
    </row>
    <row r="106" ht="18.75">
      <c r="A106" s="121"/>
    </row>
    <row r="107" ht="18.75">
      <c r="A107" s="121"/>
    </row>
    <row r="108" ht="18.75">
      <c r="A108" s="121"/>
    </row>
    <row r="109" ht="18.75">
      <c r="A109" s="121"/>
    </row>
    <row r="110" ht="18.75">
      <c r="A110" s="121"/>
    </row>
    <row r="111" ht="18.75">
      <c r="A111" s="121"/>
    </row>
    <row r="112" ht="18.75">
      <c r="A112" s="121"/>
    </row>
    <row r="113" ht="18.75">
      <c r="A113" s="121"/>
    </row>
    <row r="114" ht="18.75">
      <c r="A114" s="121"/>
    </row>
    <row r="115" ht="18.75">
      <c r="A115" s="121"/>
    </row>
    <row r="116" ht="18.75">
      <c r="A116" s="121"/>
    </row>
    <row r="117" ht="18.75">
      <c r="A117" s="121"/>
    </row>
    <row r="118" ht="18.75">
      <c r="A118" s="121"/>
    </row>
    <row r="119" ht="18.75">
      <c r="A119" s="121"/>
    </row>
    <row r="120" ht="18.75">
      <c r="A120" s="121"/>
    </row>
    <row r="121" ht="18.75">
      <c r="A121" s="121"/>
    </row>
    <row r="122" ht="18.75">
      <c r="A122" s="121"/>
    </row>
    <row r="123" ht="18.75">
      <c r="A123" s="121"/>
    </row>
    <row r="124" ht="18.75">
      <c r="A124" s="121"/>
    </row>
    <row r="125" ht="18.75">
      <c r="A125" s="121"/>
    </row>
    <row r="126" ht="18.75">
      <c r="A126" s="121"/>
    </row>
    <row r="127" ht="18.75">
      <c r="A127" s="121"/>
    </row>
    <row r="128" ht="18.75">
      <c r="A128" s="121"/>
    </row>
    <row r="129" ht="18.75">
      <c r="A129" s="121"/>
    </row>
    <row r="130" ht="18.75">
      <c r="A130" s="121"/>
    </row>
    <row r="131" ht="18.75">
      <c r="A131" s="121"/>
    </row>
    <row r="132" ht="18.75">
      <c r="A132" s="121"/>
    </row>
    <row r="133" ht="18.75">
      <c r="A133" s="121"/>
    </row>
    <row r="134" ht="18.75">
      <c r="A134" s="121"/>
    </row>
    <row r="135" ht="18.75">
      <c r="A135" s="121"/>
    </row>
    <row r="136" ht="18.75">
      <c r="A136" s="121"/>
    </row>
    <row r="137" ht="18.75">
      <c r="A137" s="121"/>
    </row>
    <row r="138" ht="18.75">
      <c r="A138" s="121"/>
    </row>
    <row r="139" ht="18.75">
      <c r="A139" s="121"/>
    </row>
    <row r="140" ht="18.75">
      <c r="A140" s="121"/>
    </row>
    <row r="141" ht="18.75">
      <c r="A141" s="121"/>
    </row>
    <row r="142" ht="18.75">
      <c r="A142" s="121"/>
    </row>
    <row r="143" ht="18.75">
      <c r="A143" s="121"/>
    </row>
    <row r="144" ht="18.75">
      <c r="A144" s="121"/>
    </row>
    <row r="145" ht="18.75">
      <c r="A145" s="121"/>
    </row>
    <row r="146" ht="18.75">
      <c r="A146" s="121"/>
    </row>
    <row r="147" ht="18.75">
      <c r="A147" s="121"/>
    </row>
    <row r="148" ht="18.75">
      <c r="A148" s="121"/>
    </row>
    <row r="149" ht="18.75">
      <c r="A149" s="121"/>
    </row>
    <row r="150" ht="18.75">
      <c r="A150" s="121"/>
    </row>
    <row r="151" ht="18.75">
      <c r="A151" s="121"/>
    </row>
    <row r="152" ht="18.75">
      <c r="A152" s="121"/>
    </row>
    <row r="153" ht="18.75">
      <c r="A153" s="121"/>
    </row>
    <row r="154" ht="18.75">
      <c r="A154" s="121"/>
    </row>
    <row r="155" ht="18.75">
      <c r="A155" s="121"/>
    </row>
    <row r="156" ht="18.75">
      <c r="A156" s="121"/>
    </row>
    <row r="157" ht="18.75">
      <c r="A157" s="121"/>
    </row>
    <row r="158" ht="18.75">
      <c r="A158" s="121"/>
    </row>
    <row r="159" ht="18.75">
      <c r="A159" s="121"/>
    </row>
    <row r="160" ht="18.75">
      <c r="A160" s="121"/>
    </row>
    <row r="161" ht="18.75">
      <c r="A161" s="121"/>
    </row>
    <row r="162" ht="18.75">
      <c r="A162" s="121"/>
    </row>
    <row r="163" ht="18.75">
      <c r="A163" s="121"/>
    </row>
    <row r="164" ht="18.75">
      <c r="A164" s="121"/>
    </row>
    <row r="165" ht="18.75">
      <c r="A165" s="121"/>
    </row>
    <row r="166" ht="18.75">
      <c r="A166" s="121"/>
    </row>
    <row r="167" ht="18.75">
      <c r="A167" s="121"/>
    </row>
    <row r="168" ht="18.75">
      <c r="A168" s="121"/>
    </row>
    <row r="169" ht="18.75">
      <c r="A169" s="121"/>
    </row>
    <row r="170" ht="18.75">
      <c r="A170" s="121"/>
    </row>
    <row r="171" ht="18.75">
      <c r="A171" s="121"/>
    </row>
    <row r="172" ht="18.75">
      <c r="A172" s="121"/>
    </row>
    <row r="173" ht="18.75">
      <c r="A173" s="121"/>
    </row>
    <row r="174" ht="18.75">
      <c r="A174" s="121"/>
    </row>
    <row r="175" ht="18.75">
      <c r="A175" s="121"/>
    </row>
    <row r="176" ht="18.75">
      <c r="A176" s="121"/>
    </row>
    <row r="177" ht="18.75">
      <c r="A177" s="121"/>
    </row>
    <row r="178" ht="18.75">
      <c r="A178" s="121"/>
    </row>
    <row r="179" ht="18.75">
      <c r="A179" s="121"/>
    </row>
    <row r="180" ht="18.75">
      <c r="A180" s="121"/>
    </row>
    <row r="181" ht="18.75">
      <c r="A181" s="121"/>
    </row>
    <row r="182" ht="18.75">
      <c r="A182" s="121"/>
    </row>
  </sheetData>
  <sheetProtection selectLockedCells="1" selectUnlockedCells="1"/>
  <mergeCells count="14">
    <mergeCell ref="C17:D17"/>
    <mergeCell ref="F17:H17"/>
    <mergeCell ref="C14:D14"/>
    <mergeCell ref="F14:H14"/>
    <mergeCell ref="C15:D15"/>
    <mergeCell ref="F15:H15"/>
    <mergeCell ref="C16:D16"/>
    <mergeCell ref="F16:H16"/>
    <mergeCell ref="A1:H1"/>
    <mergeCell ref="A2:H2"/>
    <mergeCell ref="A3:A4"/>
    <mergeCell ref="B3:B4"/>
    <mergeCell ref="C3:D3"/>
    <mergeCell ref="E3:H3"/>
  </mergeCells>
  <printOptions/>
  <pageMargins left="1.18125" right="0.39375" top="0.7875" bottom="0.7875" header="0.27569444444444446" footer="0.5118055555555555"/>
  <pageSetup firstPageNumber="9" useFirstPageNumber="1" horizontalDpi="300" verticalDpi="300" orientation="landscape" paperSize="9" scale="54"/>
  <headerFooter alignWithMargins="0">
    <oddHeader xml:space="preserve">&amp;C&amp;"Times New Roman,Звичайний"&amp;14 11&amp;R&amp;"Times New Roman,Звичайний"&amp;14Продовження додатка 3
Таблиця 4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H26"/>
  <sheetViews>
    <sheetView zoomScale="75" zoomScaleNormal="75" zoomScaleSheetLayoutView="65"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21" sqref="A21"/>
      <selection pane="bottomRight" activeCell="A38" sqref="A38"/>
    </sheetView>
  </sheetViews>
  <sheetFormatPr defaultColWidth="9.00390625" defaultRowHeight="12.75"/>
  <cols>
    <col min="1" max="1" width="95.00390625" style="206" customWidth="1"/>
    <col min="2" max="2" width="19.375" style="206" customWidth="1"/>
    <col min="3" max="7" width="26.00390625" style="206" customWidth="1"/>
    <col min="8" max="8" width="81.625" style="206" customWidth="1"/>
    <col min="9" max="9" width="9.625" style="206" customWidth="1"/>
    <col min="10" max="10" width="9.125" style="206" customWidth="1"/>
    <col min="11" max="11" width="27.125" style="206" customWidth="1"/>
    <col min="12" max="16384" width="9.125" style="206" customWidth="1"/>
  </cols>
  <sheetData>
    <row r="1" spans="1:8" ht="19.5" customHeight="1">
      <c r="A1" s="302" t="s">
        <v>147</v>
      </c>
      <c r="B1" s="302"/>
      <c r="C1" s="302"/>
      <c r="D1" s="302"/>
      <c r="E1" s="302"/>
      <c r="F1" s="302"/>
      <c r="G1" s="302"/>
      <c r="H1" s="302"/>
    </row>
    <row r="2" ht="16.5" customHeight="1"/>
    <row r="3" spans="1:8" ht="49.5" customHeight="1">
      <c r="A3" s="303" t="s">
        <v>36</v>
      </c>
      <c r="B3" s="303" t="s">
        <v>299</v>
      </c>
      <c r="C3" s="303" t="s">
        <v>359</v>
      </c>
      <c r="D3" s="282" t="s">
        <v>38</v>
      </c>
      <c r="E3" s="282"/>
      <c r="F3" s="282" t="s">
        <v>39</v>
      </c>
      <c r="G3" s="282"/>
      <c r="H3" s="303" t="s">
        <v>360</v>
      </c>
    </row>
    <row r="4" spans="1:8" ht="63" customHeight="1">
      <c r="A4" s="303"/>
      <c r="B4" s="303"/>
      <c r="C4" s="303"/>
      <c r="D4" s="23" t="s">
        <v>40</v>
      </c>
      <c r="E4" s="23" t="s">
        <v>41</v>
      </c>
      <c r="F4" s="23" t="s">
        <v>40</v>
      </c>
      <c r="G4" s="23" t="s">
        <v>41</v>
      </c>
      <c r="H4" s="303"/>
    </row>
    <row r="5" spans="1:8" s="209" customFormat="1" ht="29.25" customHeight="1">
      <c r="A5" s="208">
        <v>1</v>
      </c>
      <c r="B5" s="208">
        <v>2</v>
      </c>
      <c r="C5" s="208">
        <v>3</v>
      </c>
      <c r="D5" s="208">
        <v>4</v>
      </c>
      <c r="E5" s="208">
        <v>5</v>
      </c>
      <c r="F5" s="208">
        <v>6</v>
      </c>
      <c r="G5" s="208">
        <v>7</v>
      </c>
      <c r="H5" s="208">
        <v>8</v>
      </c>
    </row>
    <row r="6" spans="1:8" s="209" customFormat="1" ht="24.75" customHeight="1">
      <c r="A6" s="210" t="s">
        <v>361</v>
      </c>
      <c r="B6" s="210"/>
      <c r="C6" s="208"/>
      <c r="D6" s="208"/>
      <c r="E6" s="208"/>
      <c r="F6" s="208"/>
      <c r="G6" s="208"/>
      <c r="H6" s="208"/>
    </row>
    <row r="7" spans="1:8" ht="56.25">
      <c r="A7" s="41" t="s">
        <v>362</v>
      </c>
      <c r="B7" s="23">
        <v>5000</v>
      </c>
      <c r="C7" s="207" t="s">
        <v>363</v>
      </c>
      <c r="D7" s="211" t="e">
        <f>('Осн. фін. пок.'!C36/'Осн. фін. пок.'!C34)*100</f>
        <v>#DIV/0!</v>
      </c>
      <c r="E7" s="211" t="e">
        <f>('Осн. фін. пок.'!D36/'Осн. фін. пок.'!D34)*100</f>
        <v>#DIV/0!</v>
      </c>
      <c r="F7" s="211" t="e">
        <f>('Осн. фін. пок.'!E36/'Осн. фін. пок.'!E34)*100</f>
        <v>#DIV/0!</v>
      </c>
      <c r="G7" s="211" t="e">
        <f>('Осн. фін. пок.'!F36/'Осн. фін. пок.'!F34)*100</f>
        <v>#DIV/0!</v>
      </c>
      <c r="H7" s="212"/>
    </row>
    <row r="8" spans="1:8" ht="56.25">
      <c r="A8" s="41" t="s">
        <v>364</v>
      </c>
      <c r="B8" s="23">
        <v>5010</v>
      </c>
      <c r="C8" s="207" t="s">
        <v>363</v>
      </c>
      <c r="D8" s="211" t="e">
        <f>('Осн. фін. пок.'!C51/'Осн. фін. пок.'!C34)*100</f>
        <v>#DIV/0!</v>
      </c>
      <c r="E8" s="211" t="e">
        <f>('Осн. фін. пок.'!D51/'Осн. фін. пок.'!D34)*100</f>
        <v>#DIV/0!</v>
      </c>
      <c r="F8" s="211" t="e">
        <f>('Осн. фін. пок.'!E51/'Осн. фін. пок.'!E34)*100</f>
        <v>#DIV/0!</v>
      </c>
      <c r="G8" s="211" t="e">
        <f>('Осн. фін. пок.'!F51/'Осн. фін. пок.'!F34)*100</f>
        <v>#DIV/0!</v>
      </c>
      <c r="H8" s="212"/>
    </row>
    <row r="9" spans="1:8" ht="42.75" customHeight="1">
      <c r="A9" s="213" t="s">
        <v>365</v>
      </c>
      <c r="B9" s="23">
        <v>5020</v>
      </c>
      <c r="C9" s="207" t="s">
        <v>363</v>
      </c>
      <c r="D9" s="211" t="e">
        <f>('Осн. фін. пок.'!C66/'Осн. фін. пок.'!C142)*100</f>
        <v>#DIV/0!</v>
      </c>
      <c r="E9" s="211" t="e">
        <f>('Осн. фін. пок.'!D66/'Осн. фін. пок.'!D142)*100</f>
        <v>#DIV/0!</v>
      </c>
      <c r="F9" s="211" t="e">
        <f>('Осн. фін. пок.'!E66/'Осн. фін. пок.'!E142)*100</f>
        <v>#DIV/0!</v>
      </c>
      <c r="G9" s="211" t="e">
        <f>('Осн. фін. пок.'!F66/'Осн. фін. пок.'!F142)*100</f>
        <v>#VALUE!</v>
      </c>
      <c r="H9" s="212" t="s">
        <v>366</v>
      </c>
    </row>
    <row r="10" spans="1:8" ht="42.75" customHeight="1">
      <c r="A10" s="213" t="s">
        <v>367</v>
      </c>
      <c r="B10" s="23">
        <v>5030</v>
      </c>
      <c r="C10" s="207" t="s">
        <v>363</v>
      </c>
      <c r="D10" s="211" t="e">
        <f>('Осн. фін. пок.'!C66/'Осн. фін. пок.'!C148)*100</f>
        <v>#DIV/0!</v>
      </c>
      <c r="E10" s="211" t="e">
        <f>('Осн. фін. пок.'!D66/'Осн. фін. пок.'!D148)*100</f>
        <v>#DIV/0!</v>
      </c>
      <c r="F10" s="211" t="e">
        <f>('Осн. фін. пок.'!E66/'Осн. фін. пок.'!E148)*100</f>
        <v>#DIV/0!</v>
      </c>
      <c r="G10" s="211" t="e">
        <f>('Осн. фін. пок.'!F66/'Осн. фін. пок.'!F148)*100</f>
        <v>#VALUE!</v>
      </c>
      <c r="H10" s="212"/>
    </row>
    <row r="11" spans="1:8" ht="56.25">
      <c r="A11" s="213" t="s">
        <v>368</v>
      </c>
      <c r="B11" s="23">
        <v>5040</v>
      </c>
      <c r="C11" s="207" t="s">
        <v>363</v>
      </c>
      <c r="D11" s="211" t="e">
        <f>('Осн. фін. пок.'!C66/'Осн. фін. пок.'!C34)*100</f>
        <v>#DIV/0!</v>
      </c>
      <c r="E11" s="211" t="e">
        <f>('Осн. фін. пок.'!D66/'Осн. фін. пок.'!D34)*100</f>
        <v>#DIV/0!</v>
      </c>
      <c r="F11" s="211" t="e">
        <f>('Осн. фін. пок.'!E66/'Осн. фін. пок.'!E34)*100</f>
        <v>#DIV/0!</v>
      </c>
      <c r="G11" s="211" t="e">
        <f>('Осн. фін. пок.'!F66/'Осн. фін. пок.'!F34)*100</f>
        <v>#DIV/0!</v>
      </c>
      <c r="H11" s="212" t="s">
        <v>369</v>
      </c>
    </row>
    <row r="12" spans="1:8" ht="24.75" customHeight="1">
      <c r="A12" s="210" t="s">
        <v>370</v>
      </c>
      <c r="B12" s="23"/>
      <c r="C12" s="214"/>
      <c r="D12" s="215"/>
      <c r="E12" s="215"/>
      <c r="F12" s="215"/>
      <c r="G12" s="215"/>
      <c r="H12" s="212"/>
    </row>
    <row r="13" spans="1:8" ht="56.25">
      <c r="A13" s="212" t="s">
        <v>371</v>
      </c>
      <c r="B13" s="23">
        <v>5100</v>
      </c>
      <c r="C13" s="207"/>
      <c r="D13" s="211">
        <f>('Осн. фін. пок.'!C143+'Осн. фін. пок.'!C144)/'Осн. фін. пок.'!C51</f>
        <v>0</v>
      </c>
      <c r="E13" s="211">
        <f>('Осн. фін. пок.'!D143+'Осн. фін. пок.'!D144)/'Осн. фін. пок.'!D51</f>
        <v>0</v>
      </c>
      <c r="F13" s="211">
        <f>('Осн. фін. пок.'!E143+'Осн. фін. пок.'!E144)/'Осн. фін. пок.'!E51</f>
        <v>0</v>
      </c>
      <c r="G13" s="211" t="e">
        <f>('Осн. фін. пок.'!F143+'Осн. фін. пок.'!F144)/'Осн. фін. пок.'!F51</f>
        <v>#VALUE!</v>
      </c>
      <c r="H13" s="212"/>
    </row>
    <row r="14" spans="1:8" s="209" customFormat="1" ht="56.25">
      <c r="A14" s="212" t="s">
        <v>372</v>
      </c>
      <c r="B14" s="23">
        <v>5110</v>
      </c>
      <c r="C14" s="207" t="s">
        <v>373</v>
      </c>
      <c r="D14" s="211" t="e">
        <f>'Осн. фін. пок.'!C148/('Осн. фін. пок.'!C143+'Осн. фін. пок.'!C144)</f>
        <v>#DIV/0!</v>
      </c>
      <c r="E14" s="211" t="e">
        <f>'Осн. фін. пок.'!D148/('Осн. фін. пок.'!D143+'Осн. фін. пок.'!D144)</f>
        <v>#DIV/0!</v>
      </c>
      <c r="F14" s="211" t="e">
        <f>'Осн. фін. пок.'!E148/('Осн. фін. пок.'!E143+'Осн. фін. пок.'!E144)</f>
        <v>#DIV/0!</v>
      </c>
      <c r="G14" s="211" t="e">
        <f>'Осн. фін. пок.'!F148/('Осн. фін. пок.'!F143+'Осн. фін. пок.'!F144)</f>
        <v>#VALUE!</v>
      </c>
      <c r="H14" s="212" t="s">
        <v>374</v>
      </c>
    </row>
    <row r="15" spans="1:8" s="209" customFormat="1" ht="56.25">
      <c r="A15" s="212" t="s">
        <v>375</v>
      </c>
      <c r="B15" s="23">
        <v>5120</v>
      </c>
      <c r="C15" s="207" t="s">
        <v>373</v>
      </c>
      <c r="D15" s="211" t="e">
        <f>'Осн. фін. пок.'!C140/'Осн. фін. пок.'!C144</f>
        <v>#DIV/0!</v>
      </c>
      <c r="E15" s="211" t="e">
        <f>'Осн. фін. пок.'!D140/'Осн. фін. пок.'!D144</f>
        <v>#DIV/0!</v>
      </c>
      <c r="F15" s="211" t="e">
        <f>'Осн. фін. пок.'!E140/'Осн. фін. пок.'!E144</f>
        <v>#DIV/0!</v>
      </c>
      <c r="G15" s="211" t="e">
        <f>'Осн. фін. пок.'!F140/'Осн. фін. пок.'!F144</f>
        <v>#VALUE!</v>
      </c>
      <c r="H15" s="212" t="s">
        <v>376</v>
      </c>
    </row>
    <row r="16" spans="1:8" ht="24.75" customHeight="1">
      <c r="A16" s="210" t="s">
        <v>377</v>
      </c>
      <c r="B16" s="23"/>
      <c r="C16" s="207"/>
      <c r="D16" s="215"/>
      <c r="E16" s="215"/>
      <c r="F16" s="215"/>
      <c r="G16" s="215"/>
      <c r="H16" s="212"/>
    </row>
    <row r="17" spans="1:8" ht="42.75" customHeight="1">
      <c r="A17" s="212" t="s">
        <v>378</v>
      </c>
      <c r="B17" s="23">
        <v>5200</v>
      </c>
      <c r="C17" s="207"/>
      <c r="D17" s="211" t="e">
        <f>'Осн. фін. пок.'!C117/'Осн. фін. пок.'!C78</f>
        <v>#DIV/0!</v>
      </c>
      <c r="E17" s="211" t="e">
        <f>'Осн. фін. пок.'!D117/'Осн. фін. пок.'!D78</f>
        <v>#DIV/0!</v>
      </c>
      <c r="F17" s="211" t="e">
        <f>'Осн. фін. пок.'!E117/'Осн. фін. пок.'!E78</f>
        <v>#DIV/0!</v>
      </c>
      <c r="G17" s="211" t="e">
        <f>'Осн. фін. пок.'!F117/'Осн. фін. пок.'!F78</f>
        <v>#DIV/0!</v>
      </c>
      <c r="H17" s="212"/>
    </row>
    <row r="18" spans="1:8" ht="75">
      <c r="A18" s="212" t="s">
        <v>379</v>
      </c>
      <c r="B18" s="23">
        <v>5210</v>
      </c>
      <c r="C18" s="207"/>
      <c r="D18" s="211" t="e">
        <f>'Осн. фін. пок.'!C117/'Осн. фін. пок.'!C34</f>
        <v>#DIV/0!</v>
      </c>
      <c r="E18" s="211" t="e">
        <f>'Осн. фін. пок.'!D117/'Осн. фін. пок.'!D34</f>
        <v>#DIV/0!</v>
      </c>
      <c r="F18" s="211" t="e">
        <f>'Осн. фін. пок.'!E117/'Осн. фін. пок.'!E34</f>
        <v>#DIV/0!</v>
      </c>
      <c r="G18" s="211" t="e">
        <f>'Осн. фін. пок.'!F117/'Осн. фін. пок.'!F34</f>
        <v>#DIV/0!</v>
      </c>
      <c r="H18" s="212"/>
    </row>
    <row r="19" spans="1:8" ht="37.5">
      <c r="A19" s="212" t="s">
        <v>380</v>
      </c>
      <c r="B19" s="23">
        <v>5220</v>
      </c>
      <c r="C19" s="207" t="s">
        <v>381</v>
      </c>
      <c r="D19" s="211" t="e">
        <f>'Осн. фін. пок.'!C139/'Осн. фін. пок.'!C138</f>
        <v>#DIV/0!</v>
      </c>
      <c r="E19" s="211" t="e">
        <f>'Осн. фін. пок.'!D139/'Осн. фін. пок.'!D138</f>
        <v>#DIV/0!</v>
      </c>
      <c r="F19" s="211" t="e">
        <f>'Осн. фін. пок.'!E139/'Осн. фін. пок.'!E138</f>
        <v>#DIV/0!</v>
      </c>
      <c r="G19" s="211" t="e">
        <f>'Осн. фін. пок.'!F139/'Осн. фін. пок.'!F138</f>
        <v>#VALUE!</v>
      </c>
      <c r="H19" s="212" t="s">
        <v>382</v>
      </c>
    </row>
    <row r="20" spans="1:8" ht="24.75" customHeight="1">
      <c r="A20" s="210" t="s">
        <v>383</v>
      </c>
      <c r="B20" s="23"/>
      <c r="C20" s="207"/>
      <c r="D20" s="215"/>
      <c r="E20" s="215"/>
      <c r="F20" s="215"/>
      <c r="G20" s="215"/>
      <c r="H20" s="212"/>
    </row>
    <row r="21" spans="1:8" ht="75">
      <c r="A21" s="213" t="s">
        <v>384</v>
      </c>
      <c r="B21" s="23">
        <v>5300</v>
      </c>
      <c r="C21" s="207"/>
      <c r="D21" s="215"/>
      <c r="E21" s="215"/>
      <c r="F21" s="215"/>
      <c r="G21" s="215"/>
      <c r="H21" s="216"/>
    </row>
    <row r="23" spans="1:8" s="1" customFormat="1" ht="27.75" customHeight="1">
      <c r="A23" s="114" t="s">
        <v>385</v>
      </c>
      <c r="B23" s="2"/>
      <c r="C23" s="289" t="s">
        <v>293</v>
      </c>
      <c r="D23" s="289"/>
      <c r="E23" s="204"/>
      <c r="F23" s="280"/>
      <c r="G23" s="280"/>
      <c r="H23" s="280"/>
    </row>
    <row r="24" spans="1:8" s="116" customFormat="1" ht="18.75">
      <c r="A24" s="8" t="s">
        <v>271</v>
      </c>
      <c r="B24" s="1"/>
      <c r="C24" s="280" t="s">
        <v>202</v>
      </c>
      <c r="D24" s="280"/>
      <c r="E24" s="1"/>
      <c r="F24" s="280" t="s">
        <v>203</v>
      </c>
      <c r="G24" s="280"/>
      <c r="H24" s="280"/>
    </row>
    <row r="25" spans="1:8" s="116" customFormat="1" ht="18.75">
      <c r="A25" s="117" t="s">
        <v>204</v>
      </c>
      <c r="B25" s="2"/>
      <c r="C25" s="280" t="s">
        <v>205</v>
      </c>
      <c r="D25" s="280"/>
      <c r="E25" s="205"/>
      <c r="F25" s="205"/>
      <c r="G25" s="290"/>
      <c r="H25" s="290"/>
    </row>
    <row r="26" spans="1:8" ht="18.75" customHeight="1">
      <c r="A26" s="8" t="s">
        <v>201</v>
      </c>
      <c r="B26" s="2"/>
      <c r="C26" s="291" t="s">
        <v>202</v>
      </c>
      <c r="D26" s="291"/>
      <c r="E26" s="205"/>
      <c r="F26" s="205"/>
      <c r="G26" s="280" t="s">
        <v>274</v>
      </c>
      <c r="H26" s="280"/>
    </row>
  </sheetData>
  <sheetProtection selectLockedCells="1" selectUnlockedCells="1"/>
  <mergeCells count="15">
    <mergeCell ref="C26:D26"/>
    <mergeCell ref="G26:H26"/>
    <mergeCell ref="C23:D23"/>
    <mergeCell ref="F23:H23"/>
    <mergeCell ref="C24:D24"/>
    <mergeCell ref="F24:H24"/>
    <mergeCell ref="C25:D25"/>
    <mergeCell ref="G25:H25"/>
    <mergeCell ref="A1:H1"/>
    <mergeCell ref="A3:A4"/>
    <mergeCell ref="B3:B4"/>
    <mergeCell ref="C3:C4"/>
    <mergeCell ref="D3:E3"/>
    <mergeCell ref="F3:G3"/>
    <mergeCell ref="H3:H4"/>
  </mergeCells>
  <printOptions/>
  <pageMargins left="0.7875" right="0.39375" top="0.7875" bottom="0.7875" header="0.5118055555555555" footer="0.5118055555555555"/>
  <pageSetup horizontalDpi="300" verticalDpi="300" orientation="landscape" paperSize="9" scale="42"/>
  <headerFooter alignWithMargins="0">
    <oddHeader>&amp;C&amp;"Times New Roman,Звичайний"&amp;18 &amp;14 12&amp;R&amp;"Times New Roman,Звичайний"&amp;14Продовження додатка 3
Таблиця 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O91"/>
  <sheetViews>
    <sheetView zoomScale="75" zoomScaleNormal="75" zoomScaleSheetLayoutView="65" zoomScalePageLayoutView="0" workbookViewId="0" topLeftCell="A58">
      <selection activeCell="I85" sqref="I85"/>
    </sheetView>
  </sheetViews>
  <sheetFormatPr defaultColWidth="9.00390625" defaultRowHeight="12.75"/>
  <cols>
    <col min="1" max="1" width="44.875" style="116" customWidth="1"/>
    <col min="2" max="2" width="13.625" style="217" customWidth="1"/>
    <col min="3" max="3" width="18.625" style="116" customWidth="1"/>
    <col min="4" max="4" width="16.125" style="116" customWidth="1"/>
    <col min="5" max="5" width="15.375" style="116" customWidth="1"/>
    <col min="6" max="6" width="16.625" style="116" customWidth="1"/>
    <col min="7" max="7" width="15.25390625" style="116" customWidth="1"/>
    <col min="8" max="8" width="16.625" style="116" customWidth="1"/>
    <col min="9" max="9" width="16.125" style="116" customWidth="1"/>
    <col min="10" max="10" width="16.375" style="116" customWidth="1"/>
    <col min="11" max="11" width="16.625" style="116" customWidth="1"/>
    <col min="12" max="12" width="16.875" style="116" customWidth="1"/>
    <col min="13" max="15" width="16.75390625" style="116" customWidth="1"/>
    <col min="16" max="16384" width="9.125" style="116" customWidth="1"/>
  </cols>
  <sheetData>
    <row r="1" spans="1:15" ht="18.75">
      <c r="A1" s="279" t="s">
        <v>386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</row>
    <row r="2" spans="1:15" ht="18.75">
      <c r="A2" s="279" t="s">
        <v>387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</row>
    <row r="3" spans="1:15" ht="18.75">
      <c r="A3" s="280" t="s">
        <v>388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</row>
    <row r="4" spans="1:15" ht="18.75">
      <c r="A4" s="304" t="s">
        <v>389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</row>
    <row r="5" spans="1:15" ht="24.75" customHeight="1">
      <c r="A5" s="305" t="s">
        <v>390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</row>
    <row r="6" spans="1:15" ht="9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18.75">
      <c r="A7" s="296" t="s">
        <v>391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</row>
    <row r="8" ht="12.75" customHeight="1">
      <c r="B8" s="116"/>
    </row>
    <row r="9" spans="1:15" s="1" customFormat="1" ht="53.25" customHeight="1">
      <c r="A9" s="282" t="s">
        <v>36</v>
      </c>
      <c r="B9" s="282"/>
      <c r="C9" s="306" t="s">
        <v>392</v>
      </c>
      <c r="D9" s="306"/>
      <c r="E9" s="306"/>
      <c r="F9" s="282" t="s">
        <v>393</v>
      </c>
      <c r="G9" s="282"/>
      <c r="H9" s="282"/>
      <c r="I9" s="282" t="s">
        <v>394</v>
      </c>
      <c r="J9" s="282"/>
      <c r="K9" s="282"/>
      <c r="L9" s="282" t="s">
        <v>395</v>
      </c>
      <c r="M9" s="282"/>
      <c r="N9" s="282" t="s">
        <v>396</v>
      </c>
      <c r="O9" s="282"/>
    </row>
    <row r="10" spans="1:15" s="1" customFormat="1" ht="17.25" customHeight="1">
      <c r="A10" s="282">
        <v>1</v>
      </c>
      <c r="B10" s="282"/>
      <c r="C10" s="306">
        <v>2</v>
      </c>
      <c r="D10" s="306"/>
      <c r="E10" s="306"/>
      <c r="F10" s="282">
        <v>3</v>
      </c>
      <c r="G10" s="282"/>
      <c r="H10" s="282"/>
      <c r="I10" s="282">
        <v>4</v>
      </c>
      <c r="J10" s="282"/>
      <c r="K10" s="282"/>
      <c r="L10" s="282">
        <v>5</v>
      </c>
      <c r="M10" s="282"/>
      <c r="N10" s="282">
        <v>6</v>
      </c>
      <c r="O10" s="282"/>
    </row>
    <row r="11" spans="1:15" s="1" customFormat="1" ht="95.25" customHeight="1">
      <c r="A11" s="286" t="s">
        <v>397</v>
      </c>
      <c r="B11" s="286"/>
      <c r="C11" s="307">
        <f>SUM(C12:C14)</f>
        <v>0</v>
      </c>
      <c r="D11" s="307"/>
      <c r="E11" s="307"/>
      <c r="F11" s="307">
        <v>25</v>
      </c>
      <c r="G11" s="307"/>
      <c r="H11" s="307"/>
      <c r="I11" s="307">
        <v>27</v>
      </c>
      <c r="J11" s="307"/>
      <c r="K11" s="307"/>
      <c r="L11" s="308">
        <f>I11-F11</f>
        <v>2</v>
      </c>
      <c r="M11" s="308"/>
      <c r="N11" s="309">
        <f aca="true" t="shared" si="0" ref="N11:N26">(I11/F11)*100</f>
        <v>108</v>
      </c>
      <c r="O11" s="309"/>
    </row>
    <row r="12" spans="1:15" s="1" customFormat="1" ht="18.75" customHeight="1">
      <c r="A12" s="310" t="s">
        <v>186</v>
      </c>
      <c r="B12" s="310"/>
      <c r="C12" s="311"/>
      <c r="D12" s="311"/>
      <c r="E12" s="311"/>
      <c r="F12" s="311"/>
      <c r="G12" s="311"/>
      <c r="H12" s="311"/>
      <c r="I12" s="311"/>
      <c r="J12" s="311"/>
      <c r="K12" s="311"/>
      <c r="L12" s="311">
        <f>I12-F12</f>
        <v>0</v>
      </c>
      <c r="M12" s="311"/>
      <c r="N12" s="312" t="e">
        <f t="shared" si="0"/>
        <v>#DIV/0!</v>
      </c>
      <c r="O12" s="312"/>
    </row>
    <row r="13" spans="1:15" s="1" customFormat="1" ht="18.75" customHeight="1">
      <c r="A13" s="310" t="s">
        <v>188</v>
      </c>
      <c r="B13" s="310"/>
      <c r="C13" s="311"/>
      <c r="D13" s="311"/>
      <c r="E13" s="311"/>
      <c r="F13" s="311"/>
      <c r="G13" s="311"/>
      <c r="H13" s="311"/>
      <c r="I13" s="311"/>
      <c r="J13" s="311"/>
      <c r="K13" s="311"/>
      <c r="L13" s="311">
        <f>I13-F13</f>
        <v>0</v>
      </c>
      <c r="M13" s="311"/>
      <c r="N13" s="312" t="e">
        <f t="shared" si="0"/>
        <v>#DIV/0!</v>
      </c>
      <c r="O13" s="312"/>
    </row>
    <row r="14" spans="1:15" s="1" customFormat="1" ht="18.75" customHeight="1">
      <c r="A14" s="310" t="s">
        <v>190</v>
      </c>
      <c r="B14" s="310"/>
      <c r="C14" s="311"/>
      <c r="D14" s="311"/>
      <c r="E14" s="311"/>
      <c r="F14" s="311"/>
      <c r="G14" s="311"/>
      <c r="H14" s="311"/>
      <c r="I14" s="311"/>
      <c r="J14" s="311"/>
      <c r="K14" s="311"/>
      <c r="L14" s="311">
        <f>I14-F14</f>
        <v>0</v>
      </c>
      <c r="M14" s="311"/>
      <c r="N14" s="312" t="e">
        <f t="shared" si="0"/>
        <v>#DIV/0!</v>
      </c>
      <c r="O14" s="312"/>
    </row>
    <row r="15" spans="1:15" s="1" customFormat="1" ht="37.5" customHeight="1">
      <c r="A15" s="286" t="s">
        <v>398</v>
      </c>
      <c r="B15" s="286"/>
      <c r="C15" s="313">
        <f>SUM(C16:E18)</f>
        <v>0</v>
      </c>
      <c r="D15" s="313"/>
      <c r="E15" s="313"/>
      <c r="F15" s="313">
        <f>SUM(F16:H18)</f>
        <v>0</v>
      </c>
      <c r="G15" s="313"/>
      <c r="H15" s="313"/>
      <c r="I15" s="313">
        <f>SUM(I16:K18)</f>
        <v>0</v>
      </c>
      <c r="J15" s="313"/>
      <c r="K15" s="313"/>
      <c r="L15" s="308"/>
      <c r="M15" s="308"/>
      <c r="N15" s="309" t="e">
        <f t="shared" si="0"/>
        <v>#DIV/0!</v>
      </c>
      <c r="O15" s="309"/>
    </row>
    <row r="16" spans="1:15" s="1" customFormat="1" ht="18.75" customHeight="1">
      <c r="A16" s="310" t="s">
        <v>186</v>
      </c>
      <c r="B16" s="310"/>
      <c r="C16" s="314"/>
      <c r="D16" s="314"/>
      <c r="E16" s="314"/>
      <c r="F16" s="314"/>
      <c r="G16" s="314"/>
      <c r="H16" s="314"/>
      <c r="I16" s="314"/>
      <c r="J16" s="314"/>
      <c r="K16" s="314"/>
      <c r="L16" s="311"/>
      <c r="M16" s="311"/>
      <c r="N16" s="312" t="e">
        <f t="shared" si="0"/>
        <v>#DIV/0!</v>
      </c>
      <c r="O16" s="312"/>
    </row>
    <row r="17" spans="1:15" s="1" customFormat="1" ht="18.75" customHeight="1">
      <c r="A17" s="310" t="s">
        <v>188</v>
      </c>
      <c r="B17" s="310"/>
      <c r="C17" s="314"/>
      <c r="D17" s="314"/>
      <c r="E17" s="314"/>
      <c r="F17" s="314"/>
      <c r="G17" s="314"/>
      <c r="H17" s="314"/>
      <c r="I17" s="314"/>
      <c r="J17" s="314"/>
      <c r="K17" s="314"/>
      <c r="L17" s="311"/>
      <c r="M17" s="311"/>
      <c r="N17" s="312" t="e">
        <f t="shared" si="0"/>
        <v>#DIV/0!</v>
      </c>
      <c r="O17" s="312"/>
    </row>
    <row r="18" spans="1:15" s="1" customFormat="1" ht="18.75" customHeight="1">
      <c r="A18" s="310" t="s">
        <v>190</v>
      </c>
      <c r="B18" s="310"/>
      <c r="C18" s="314"/>
      <c r="D18" s="314"/>
      <c r="E18" s="314"/>
      <c r="F18" s="314"/>
      <c r="G18" s="314"/>
      <c r="H18" s="314"/>
      <c r="I18" s="314"/>
      <c r="J18" s="314"/>
      <c r="K18" s="314"/>
      <c r="L18" s="311"/>
      <c r="M18" s="311"/>
      <c r="N18" s="312" t="e">
        <f t="shared" si="0"/>
        <v>#DIV/0!</v>
      </c>
      <c r="O18" s="312"/>
    </row>
    <row r="19" spans="1:15" s="1" customFormat="1" ht="36" customHeight="1">
      <c r="A19" s="286" t="s">
        <v>399</v>
      </c>
      <c r="B19" s="286"/>
      <c r="C19" s="313">
        <f>SUM(C20:E22)</f>
        <v>0</v>
      </c>
      <c r="D19" s="313"/>
      <c r="E19" s="313"/>
      <c r="F19" s="313">
        <f>SUM(F20:H22)</f>
        <v>0</v>
      </c>
      <c r="G19" s="313"/>
      <c r="H19" s="313"/>
      <c r="I19" s="313">
        <f>SUM(I20:K22)</f>
        <v>0</v>
      </c>
      <c r="J19" s="313"/>
      <c r="K19" s="313"/>
      <c r="L19" s="308"/>
      <c r="M19" s="308"/>
      <c r="N19" s="309" t="e">
        <f t="shared" si="0"/>
        <v>#DIV/0!</v>
      </c>
      <c r="O19" s="309"/>
    </row>
    <row r="20" spans="1:15" s="1" customFormat="1" ht="18.75" customHeight="1">
      <c r="A20" s="310" t="s">
        <v>186</v>
      </c>
      <c r="B20" s="310"/>
      <c r="C20" s="314"/>
      <c r="D20" s="314"/>
      <c r="E20" s="314"/>
      <c r="F20" s="314"/>
      <c r="G20" s="314"/>
      <c r="H20" s="314"/>
      <c r="I20" s="314"/>
      <c r="J20" s="314"/>
      <c r="K20" s="314"/>
      <c r="L20" s="311"/>
      <c r="M20" s="311"/>
      <c r="N20" s="312" t="e">
        <f t="shared" si="0"/>
        <v>#DIV/0!</v>
      </c>
      <c r="O20" s="312"/>
    </row>
    <row r="21" spans="1:15" s="1" customFormat="1" ht="18.75" customHeight="1">
      <c r="A21" s="310" t="s">
        <v>188</v>
      </c>
      <c r="B21" s="310"/>
      <c r="C21" s="314"/>
      <c r="D21" s="314"/>
      <c r="E21" s="314"/>
      <c r="F21" s="314"/>
      <c r="G21" s="314"/>
      <c r="H21" s="314"/>
      <c r="I21" s="314"/>
      <c r="J21" s="314"/>
      <c r="K21" s="314"/>
      <c r="L21" s="311"/>
      <c r="M21" s="311"/>
      <c r="N21" s="312" t="e">
        <f t="shared" si="0"/>
        <v>#DIV/0!</v>
      </c>
      <c r="O21" s="312"/>
    </row>
    <row r="22" spans="1:15" s="1" customFormat="1" ht="18.75" customHeight="1">
      <c r="A22" s="310" t="s">
        <v>190</v>
      </c>
      <c r="B22" s="310"/>
      <c r="C22" s="314"/>
      <c r="D22" s="314"/>
      <c r="E22" s="314"/>
      <c r="F22" s="314"/>
      <c r="G22" s="314"/>
      <c r="H22" s="314"/>
      <c r="I22" s="314"/>
      <c r="J22" s="314"/>
      <c r="K22" s="314"/>
      <c r="L22" s="311"/>
      <c r="M22" s="311"/>
      <c r="N22" s="312" t="e">
        <f t="shared" si="0"/>
        <v>#DIV/0!</v>
      </c>
      <c r="O22" s="312"/>
    </row>
    <row r="23" spans="1:15" s="1" customFormat="1" ht="56.25" customHeight="1">
      <c r="A23" s="286" t="s">
        <v>400</v>
      </c>
      <c r="B23" s="286"/>
      <c r="C23" s="315" t="e">
        <f>(C19/C11)/3*1000</f>
        <v>#DIV/0!</v>
      </c>
      <c r="D23" s="315"/>
      <c r="E23" s="315"/>
      <c r="F23" s="315">
        <f>(F19/F11)/3*1000</f>
        <v>0</v>
      </c>
      <c r="G23" s="315"/>
      <c r="H23" s="315"/>
      <c r="I23" s="315">
        <f>(I19/I11)/3*1000</f>
        <v>0</v>
      </c>
      <c r="J23" s="315"/>
      <c r="K23" s="315"/>
      <c r="L23" s="308"/>
      <c r="M23" s="308"/>
      <c r="N23" s="309" t="e">
        <f t="shared" si="0"/>
        <v>#DIV/0!</v>
      </c>
      <c r="O23" s="309"/>
    </row>
    <row r="24" spans="1:15" s="1" customFormat="1" ht="18.75" customHeight="1">
      <c r="A24" s="310" t="s">
        <v>186</v>
      </c>
      <c r="B24" s="310"/>
      <c r="C24" s="316" t="e">
        <f>(C20/C12)/3*1000</f>
        <v>#DIV/0!</v>
      </c>
      <c r="D24" s="316"/>
      <c r="E24" s="316"/>
      <c r="F24" s="317" t="e">
        <f>(F20/F12)/3*1000</f>
        <v>#DIV/0!</v>
      </c>
      <c r="G24" s="317"/>
      <c r="H24" s="317"/>
      <c r="I24" s="316" t="e">
        <f>(I20/I12)/3*1000</f>
        <v>#DIV/0!</v>
      </c>
      <c r="J24" s="316"/>
      <c r="K24" s="316"/>
      <c r="L24" s="311" t="e">
        <f>I24-F24</f>
        <v>#DIV/0!</v>
      </c>
      <c r="M24" s="311"/>
      <c r="N24" s="312" t="e">
        <f t="shared" si="0"/>
        <v>#DIV/0!</v>
      </c>
      <c r="O24" s="312"/>
    </row>
    <row r="25" spans="1:15" s="1" customFormat="1" ht="18.75" customHeight="1">
      <c r="A25" s="310" t="s">
        <v>188</v>
      </c>
      <c r="B25" s="310"/>
      <c r="C25" s="316" t="e">
        <f>(C21/C13)/3*1000</f>
        <v>#DIV/0!</v>
      </c>
      <c r="D25" s="316"/>
      <c r="E25" s="316"/>
      <c r="F25" s="317" t="e">
        <f>(F21/F13)/3*1000</f>
        <v>#DIV/0!</v>
      </c>
      <c r="G25" s="317"/>
      <c r="H25" s="317"/>
      <c r="I25" s="316" t="e">
        <f>(I21/I13)/3*1000</f>
        <v>#DIV/0!</v>
      </c>
      <c r="J25" s="316"/>
      <c r="K25" s="316"/>
      <c r="L25" s="311" t="e">
        <f>I25-F25</f>
        <v>#DIV/0!</v>
      </c>
      <c r="M25" s="311"/>
      <c r="N25" s="312" t="e">
        <f t="shared" si="0"/>
        <v>#DIV/0!</v>
      </c>
      <c r="O25" s="312"/>
    </row>
    <row r="26" spans="1:15" s="1" customFormat="1" ht="18.75" customHeight="1">
      <c r="A26" s="310" t="s">
        <v>190</v>
      </c>
      <c r="B26" s="310"/>
      <c r="C26" s="316" t="e">
        <f>(C22/C14)/3*1000</f>
        <v>#DIV/0!</v>
      </c>
      <c r="D26" s="316"/>
      <c r="E26" s="316"/>
      <c r="F26" s="317" t="e">
        <f>(F22/F14)/3*1000</f>
        <v>#DIV/0!</v>
      </c>
      <c r="G26" s="317"/>
      <c r="H26" s="317"/>
      <c r="I26" s="316" t="e">
        <f>(I22/I14)/3*1000</f>
        <v>#DIV/0!</v>
      </c>
      <c r="J26" s="316"/>
      <c r="K26" s="316"/>
      <c r="L26" s="311" t="e">
        <f>I26-F26</f>
        <v>#DIV/0!</v>
      </c>
      <c r="M26" s="311"/>
      <c r="N26" s="312" t="e">
        <f t="shared" si="0"/>
        <v>#DIV/0!</v>
      </c>
      <c r="O26" s="312"/>
    </row>
    <row r="27" spans="1:15" s="1" customFormat="1" ht="13.5" customHeight="1">
      <c r="A27" s="7"/>
      <c r="B27" s="7"/>
      <c r="C27" s="7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115"/>
      <c r="O27" s="115"/>
    </row>
    <row r="28" spans="1:15" ht="18.75" customHeight="1">
      <c r="A28" s="318" t="s">
        <v>401</v>
      </c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</row>
    <row r="29" spans="1:9" ht="11.25" customHeight="1">
      <c r="A29" s="226"/>
      <c r="B29" s="226"/>
      <c r="C29" s="226"/>
      <c r="D29" s="226"/>
      <c r="E29" s="226"/>
      <c r="F29" s="226"/>
      <c r="G29" s="226"/>
      <c r="H29" s="226"/>
      <c r="I29" s="226"/>
    </row>
    <row r="30" spans="1:15" ht="30.75" customHeight="1">
      <c r="A30" s="305" t="s">
        <v>402</v>
      </c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</row>
    <row r="31" ht="12.75" customHeight="1"/>
    <row r="32" spans="1:15" ht="24.75" customHeight="1">
      <c r="A32" s="227" t="s">
        <v>403</v>
      </c>
      <c r="B32" s="319" t="s">
        <v>404</v>
      </c>
      <c r="C32" s="319"/>
      <c r="D32" s="319"/>
      <c r="E32" s="319"/>
      <c r="F32" s="281" t="s">
        <v>405</v>
      </c>
      <c r="G32" s="281"/>
      <c r="H32" s="281"/>
      <c r="I32" s="281"/>
      <c r="J32" s="281"/>
      <c r="K32" s="281"/>
      <c r="L32" s="281"/>
      <c r="M32" s="281"/>
      <c r="N32" s="281"/>
      <c r="O32" s="281"/>
    </row>
    <row r="33" spans="1:15" ht="17.25" customHeight="1">
      <c r="A33" s="227">
        <v>1</v>
      </c>
      <c r="B33" s="319">
        <v>2</v>
      </c>
      <c r="C33" s="319"/>
      <c r="D33" s="319"/>
      <c r="E33" s="319"/>
      <c r="F33" s="281">
        <v>3</v>
      </c>
      <c r="G33" s="281"/>
      <c r="H33" s="281"/>
      <c r="I33" s="281"/>
      <c r="J33" s="281"/>
      <c r="K33" s="281"/>
      <c r="L33" s="281"/>
      <c r="M33" s="281"/>
      <c r="N33" s="281"/>
      <c r="O33" s="281"/>
    </row>
    <row r="34" spans="1:15" ht="19.5" customHeight="1">
      <c r="A34" s="228"/>
      <c r="B34" s="320"/>
      <c r="C34" s="320"/>
      <c r="D34" s="320"/>
      <c r="E34" s="320"/>
      <c r="F34" s="321"/>
      <c r="G34" s="321"/>
      <c r="H34" s="321"/>
      <c r="I34" s="321"/>
      <c r="J34" s="321"/>
      <c r="K34" s="321"/>
      <c r="L34" s="321"/>
      <c r="M34" s="321"/>
      <c r="N34" s="321"/>
      <c r="O34" s="321"/>
    </row>
    <row r="35" spans="1:15" ht="19.5" customHeight="1">
      <c r="A35" s="228"/>
      <c r="B35" s="320"/>
      <c r="C35" s="320"/>
      <c r="D35" s="320"/>
      <c r="E35" s="320"/>
      <c r="F35" s="321"/>
      <c r="G35" s="321"/>
      <c r="H35" s="321"/>
      <c r="I35" s="321"/>
      <c r="J35" s="321"/>
      <c r="K35" s="321"/>
      <c r="L35" s="321"/>
      <c r="M35" s="321"/>
      <c r="N35" s="321"/>
      <c r="O35" s="321"/>
    </row>
    <row r="36" spans="1:15" ht="19.5" customHeight="1">
      <c r="A36" s="228"/>
      <c r="B36" s="320"/>
      <c r="C36" s="320"/>
      <c r="D36" s="320"/>
      <c r="E36" s="320"/>
      <c r="F36" s="321"/>
      <c r="G36" s="321"/>
      <c r="H36" s="321"/>
      <c r="I36" s="321"/>
      <c r="J36" s="321"/>
      <c r="K36" s="321"/>
      <c r="L36" s="321"/>
      <c r="M36" s="321"/>
      <c r="N36" s="321"/>
      <c r="O36" s="321"/>
    </row>
    <row r="37" spans="1:15" ht="19.5" customHeight="1">
      <c r="A37" s="228"/>
      <c r="B37" s="320"/>
      <c r="C37" s="320"/>
      <c r="D37" s="320"/>
      <c r="E37" s="320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19.5" customHeight="1">
      <c r="A38" s="228"/>
      <c r="B38" s="320"/>
      <c r="C38" s="320"/>
      <c r="D38" s="320"/>
      <c r="E38" s="320"/>
      <c r="F38" s="321"/>
      <c r="G38" s="321"/>
      <c r="H38" s="321"/>
      <c r="I38" s="321"/>
      <c r="J38" s="321"/>
      <c r="K38" s="321"/>
      <c r="L38" s="321"/>
      <c r="M38" s="321"/>
      <c r="N38" s="321"/>
      <c r="O38" s="321"/>
    </row>
    <row r="39" spans="1:15" ht="19.5" customHeight="1">
      <c r="A39" s="228"/>
      <c r="B39" s="320"/>
      <c r="C39" s="320"/>
      <c r="D39" s="320"/>
      <c r="E39" s="320"/>
      <c r="F39" s="321"/>
      <c r="G39" s="321"/>
      <c r="H39" s="321"/>
      <c r="I39" s="321"/>
      <c r="J39" s="321"/>
      <c r="K39" s="321"/>
      <c r="L39" s="321"/>
      <c r="M39" s="321"/>
      <c r="N39" s="321"/>
      <c r="O39" s="321"/>
    </row>
    <row r="40" spans="1:10" ht="18.75" customHeight="1">
      <c r="A40" s="305" t="s">
        <v>406</v>
      </c>
      <c r="B40" s="305"/>
      <c r="C40" s="305"/>
      <c r="D40" s="305"/>
      <c r="E40" s="305"/>
      <c r="F40" s="305"/>
      <c r="G40" s="305"/>
      <c r="H40" s="305"/>
      <c r="I40" s="305"/>
      <c r="J40" s="305"/>
    </row>
    <row r="41" ht="18.75">
      <c r="A41" s="230"/>
    </row>
    <row r="42" spans="1:15" ht="52.5" customHeight="1">
      <c r="A42" s="282" t="s">
        <v>407</v>
      </c>
      <c r="B42" s="282"/>
      <c r="C42" s="282"/>
      <c r="D42" s="282" t="s">
        <v>408</v>
      </c>
      <c r="E42" s="282"/>
      <c r="F42" s="282"/>
      <c r="G42" s="282" t="s">
        <v>409</v>
      </c>
      <c r="H42" s="282"/>
      <c r="I42" s="282"/>
      <c r="J42" s="282" t="s">
        <v>410</v>
      </c>
      <c r="K42" s="282"/>
      <c r="L42" s="282"/>
      <c r="M42" s="282" t="s">
        <v>411</v>
      </c>
      <c r="N42" s="282"/>
      <c r="O42" s="282"/>
    </row>
    <row r="43" spans="1:15" ht="155.25" customHeight="1">
      <c r="A43" s="282"/>
      <c r="B43" s="282"/>
      <c r="C43" s="282"/>
      <c r="D43" s="23" t="s">
        <v>412</v>
      </c>
      <c r="E43" s="23" t="s">
        <v>413</v>
      </c>
      <c r="F43" s="23" t="s">
        <v>414</v>
      </c>
      <c r="G43" s="23" t="s">
        <v>412</v>
      </c>
      <c r="H43" s="23" t="s">
        <v>413</v>
      </c>
      <c r="I43" s="23" t="s">
        <v>414</v>
      </c>
      <c r="J43" s="23" t="s">
        <v>412</v>
      </c>
      <c r="K43" s="23" t="s">
        <v>413</v>
      </c>
      <c r="L43" s="23" t="s">
        <v>414</v>
      </c>
      <c r="M43" s="28" t="s">
        <v>415</v>
      </c>
      <c r="N43" s="28" t="s">
        <v>416</v>
      </c>
      <c r="O43" s="28" t="s">
        <v>417</v>
      </c>
    </row>
    <row r="44" spans="1:15" ht="18.75" customHeight="1">
      <c r="A44" s="282">
        <v>1</v>
      </c>
      <c r="B44" s="282"/>
      <c r="C44" s="282"/>
      <c r="D44" s="23">
        <v>2</v>
      </c>
      <c r="E44" s="23">
        <v>3</v>
      </c>
      <c r="F44" s="23">
        <v>4</v>
      </c>
      <c r="G44" s="23">
        <v>5</v>
      </c>
      <c r="H44" s="13">
        <v>6</v>
      </c>
      <c r="I44" s="13">
        <v>7</v>
      </c>
      <c r="J44" s="13">
        <v>8</v>
      </c>
      <c r="K44" s="13">
        <v>9</v>
      </c>
      <c r="L44" s="13">
        <v>10</v>
      </c>
      <c r="M44" s="13">
        <v>11</v>
      </c>
      <c r="N44" s="13">
        <v>12</v>
      </c>
      <c r="O44" s="13">
        <v>13</v>
      </c>
    </row>
    <row r="45" spans="1:15" ht="18.75" customHeight="1">
      <c r="A45" s="282" t="s">
        <v>418</v>
      </c>
      <c r="B45" s="282"/>
      <c r="C45" s="282"/>
      <c r="D45" s="222"/>
      <c r="E45" s="222"/>
      <c r="F45" s="231"/>
      <c r="G45" s="222"/>
      <c r="H45" s="222"/>
      <c r="I45" s="231"/>
      <c r="J45" s="232">
        <f>G45-D45</f>
        <v>0</v>
      </c>
      <c r="K45" s="232">
        <f>H45-E45</f>
        <v>0</v>
      </c>
      <c r="L45" s="223">
        <f>I45-F45</f>
        <v>0</v>
      </c>
      <c r="M45" s="233" t="e">
        <f>(G45/D45)*100</f>
        <v>#DIV/0!</v>
      </c>
      <c r="N45" s="220" t="e">
        <f>(H45/E45)*100</f>
        <v>#DIV/0!</v>
      </c>
      <c r="O45" s="231" t="e">
        <f>(I45/F45)*100</f>
        <v>#DIV/0!</v>
      </c>
    </row>
    <row r="46" spans="1:15" ht="18.75" customHeight="1">
      <c r="A46" s="282" t="s">
        <v>419</v>
      </c>
      <c r="B46" s="282"/>
      <c r="C46" s="282"/>
      <c r="D46" s="222"/>
      <c r="E46" s="222"/>
      <c r="F46" s="231"/>
      <c r="G46" s="222"/>
      <c r="H46" s="222"/>
      <c r="I46" s="231"/>
      <c r="J46" s="232">
        <f>G46-D46</f>
        <v>0</v>
      </c>
      <c r="K46" s="224"/>
      <c r="L46" s="223"/>
      <c r="M46" s="233"/>
      <c r="N46" s="220"/>
      <c r="O46" s="231"/>
    </row>
    <row r="47" spans="1:15" ht="18.75" customHeight="1">
      <c r="A47" s="282" t="s">
        <v>420</v>
      </c>
      <c r="B47" s="282"/>
      <c r="C47" s="282"/>
      <c r="D47" s="222"/>
      <c r="E47" s="222"/>
      <c r="F47" s="231"/>
      <c r="G47" s="222"/>
      <c r="H47" s="222"/>
      <c r="I47" s="231"/>
      <c r="J47" s="232">
        <f>G47-D47</f>
        <v>0</v>
      </c>
      <c r="K47" s="224"/>
      <c r="L47" s="223"/>
      <c r="M47" s="233"/>
      <c r="N47" s="220"/>
      <c r="O47" s="231"/>
    </row>
    <row r="48" spans="1:15" ht="18.75" customHeight="1">
      <c r="A48" s="282" t="s">
        <v>421</v>
      </c>
      <c r="B48" s="282"/>
      <c r="C48" s="282"/>
      <c r="D48" s="222"/>
      <c r="E48" s="220"/>
      <c r="F48" s="231"/>
      <c r="G48" s="234"/>
      <c r="H48" s="220"/>
      <c r="I48" s="231"/>
      <c r="J48" s="232">
        <f>G48-D48</f>
        <v>0</v>
      </c>
      <c r="K48" s="224">
        <f>H48-E48</f>
        <v>0</v>
      </c>
      <c r="L48" s="223">
        <f>I48-F48</f>
        <v>0</v>
      </c>
      <c r="M48" s="233" t="e">
        <f>(G48/D48)*100</f>
        <v>#DIV/0!</v>
      </c>
      <c r="N48" s="220" t="e">
        <f>(H48/E48)*100</f>
        <v>#DIV/0!</v>
      </c>
      <c r="O48" s="231" t="e">
        <f>(I48/F48)*100</f>
        <v>#DIV/0!</v>
      </c>
    </row>
    <row r="49" spans="1:15" ht="18.75" customHeight="1">
      <c r="A49" s="282" t="s">
        <v>89</v>
      </c>
      <c r="B49" s="282"/>
      <c r="C49" s="282"/>
      <c r="D49" s="222"/>
      <c r="E49" s="220"/>
      <c r="F49" s="231"/>
      <c r="G49" s="234"/>
      <c r="H49" s="220"/>
      <c r="I49" s="231"/>
      <c r="J49" s="232"/>
      <c r="K49" s="224"/>
      <c r="L49" s="223"/>
      <c r="M49" s="233"/>
      <c r="N49" s="220"/>
      <c r="O49" s="231"/>
    </row>
    <row r="50" spans="1:15" ht="18.75" customHeight="1">
      <c r="A50" s="282" t="s">
        <v>422</v>
      </c>
      <c r="B50" s="282"/>
      <c r="C50" s="282"/>
      <c r="D50" s="222"/>
      <c r="E50" s="220"/>
      <c r="F50" s="231"/>
      <c r="G50" s="222"/>
      <c r="H50" s="220"/>
      <c r="I50" s="231"/>
      <c r="J50" s="232">
        <f>G50-D50</f>
        <v>0</v>
      </c>
      <c r="K50" s="224"/>
      <c r="L50" s="223"/>
      <c r="M50" s="233"/>
      <c r="N50" s="220"/>
      <c r="O50" s="231"/>
    </row>
    <row r="51" spans="1:15" ht="24.75" customHeight="1">
      <c r="A51" s="293" t="s">
        <v>91</v>
      </c>
      <c r="B51" s="293"/>
      <c r="C51" s="293"/>
      <c r="D51" s="221">
        <f>SUM(D45:D50)</f>
        <v>0</v>
      </c>
      <c r="E51" s="219"/>
      <c r="F51" s="235"/>
      <c r="G51" s="221">
        <f>SUM(G45:G50)</f>
        <v>0</v>
      </c>
      <c r="H51" s="219"/>
      <c r="I51" s="235"/>
      <c r="J51" s="236">
        <f>SUM(J45:J50)</f>
        <v>0</v>
      </c>
      <c r="K51" s="219"/>
      <c r="L51" s="235"/>
      <c r="M51" s="237"/>
      <c r="N51" s="219"/>
      <c r="O51" s="235"/>
    </row>
    <row r="52" spans="1:15" ht="18.75">
      <c r="A52" s="3"/>
      <c r="B52" s="238"/>
      <c r="C52" s="238"/>
      <c r="D52" s="238"/>
      <c r="E52" s="238"/>
      <c r="F52" s="21"/>
      <c r="G52" s="21"/>
      <c r="H52" s="21"/>
      <c r="I52" s="26"/>
      <c r="J52" s="26"/>
      <c r="K52" s="26"/>
      <c r="L52" s="26"/>
      <c r="M52" s="26"/>
      <c r="N52" s="26"/>
      <c r="O52" s="26"/>
    </row>
    <row r="53" spans="1:15" ht="18.75" customHeight="1">
      <c r="A53" s="305" t="s">
        <v>423</v>
      </c>
      <c r="B53" s="305"/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</row>
    <row r="54" ht="18.75">
      <c r="A54" s="230"/>
    </row>
    <row r="55" spans="1:15" ht="56.25" customHeight="1">
      <c r="A55" s="23" t="s">
        <v>424</v>
      </c>
      <c r="B55" s="282" t="s">
        <v>425</v>
      </c>
      <c r="C55" s="282"/>
      <c r="D55" s="282" t="s">
        <v>426</v>
      </c>
      <c r="E55" s="282"/>
      <c r="F55" s="282" t="s">
        <v>427</v>
      </c>
      <c r="G55" s="282"/>
      <c r="H55" s="282" t="s">
        <v>428</v>
      </c>
      <c r="I55" s="282"/>
      <c r="J55" s="282"/>
      <c r="K55" s="282" t="s">
        <v>429</v>
      </c>
      <c r="L55" s="282"/>
      <c r="M55" s="282" t="s">
        <v>430</v>
      </c>
      <c r="N55" s="282"/>
      <c r="O55" s="282"/>
    </row>
    <row r="56" spans="1:15" ht="18.75" customHeight="1">
      <c r="A56" s="13">
        <v>1</v>
      </c>
      <c r="B56" s="281">
        <v>2</v>
      </c>
      <c r="C56" s="281"/>
      <c r="D56" s="281">
        <v>3</v>
      </c>
      <c r="E56" s="281"/>
      <c r="F56" s="281">
        <v>4</v>
      </c>
      <c r="G56" s="281"/>
      <c r="H56" s="281">
        <v>5</v>
      </c>
      <c r="I56" s="281"/>
      <c r="J56" s="281"/>
      <c r="K56" s="281">
        <v>6</v>
      </c>
      <c r="L56" s="281"/>
      <c r="M56" s="281">
        <v>7</v>
      </c>
      <c r="N56" s="281"/>
      <c r="O56" s="281"/>
    </row>
    <row r="57" spans="1:15" ht="18.75" customHeight="1">
      <c r="A57" s="229"/>
      <c r="B57" s="321"/>
      <c r="C57" s="321"/>
      <c r="D57" s="322"/>
      <c r="E57" s="322"/>
      <c r="F57" s="323"/>
      <c r="G57" s="323"/>
      <c r="H57" s="324"/>
      <c r="I57" s="324"/>
      <c r="J57" s="324"/>
      <c r="K57" s="311">
        <v>0</v>
      </c>
      <c r="L57" s="311"/>
      <c r="M57" s="325"/>
      <c r="N57" s="325"/>
      <c r="O57" s="325"/>
    </row>
    <row r="58" spans="1:15" ht="18.75" customHeight="1">
      <c r="A58" s="229"/>
      <c r="B58" s="321"/>
      <c r="C58" s="321"/>
      <c r="D58" s="325"/>
      <c r="E58" s="325"/>
      <c r="F58" s="323"/>
      <c r="G58" s="323"/>
      <c r="H58" s="326"/>
      <c r="I58" s="326"/>
      <c r="J58" s="326"/>
      <c r="K58" s="311"/>
      <c r="L58" s="311"/>
      <c r="M58" s="325"/>
      <c r="N58" s="325"/>
      <c r="O58" s="325"/>
    </row>
    <row r="59" spans="1:15" ht="18.75" customHeight="1">
      <c r="A59" s="229"/>
      <c r="B59" s="327"/>
      <c r="C59" s="327"/>
      <c r="D59" s="325"/>
      <c r="E59" s="325"/>
      <c r="F59" s="323"/>
      <c r="G59" s="323"/>
      <c r="H59" s="326"/>
      <c r="I59" s="326"/>
      <c r="J59" s="326"/>
      <c r="K59" s="311"/>
      <c r="L59" s="311"/>
      <c r="M59" s="325"/>
      <c r="N59" s="325"/>
      <c r="O59" s="325"/>
    </row>
    <row r="60" spans="1:15" ht="18.75" customHeight="1">
      <c r="A60" s="229"/>
      <c r="B60" s="321"/>
      <c r="C60" s="321"/>
      <c r="D60" s="325"/>
      <c r="E60" s="325"/>
      <c r="F60" s="323"/>
      <c r="G60" s="323"/>
      <c r="H60" s="326"/>
      <c r="I60" s="326"/>
      <c r="J60" s="326"/>
      <c r="K60" s="311"/>
      <c r="L60" s="311"/>
      <c r="M60" s="325"/>
      <c r="N60" s="325"/>
      <c r="O60" s="325"/>
    </row>
    <row r="61" spans="1:15" ht="18.75" customHeight="1">
      <c r="A61" s="146" t="s">
        <v>91</v>
      </c>
      <c r="B61" s="328" t="s">
        <v>431</v>
      </c>
      <c r="C61" s="328"/>
      <c r="D61" s="328" t="s">
        <v>431</v>
      </c>
      <c r="E61" s="328"/>
      <c r="F61" s="328" t="s">
        <v>431</v>
      </c>
      <c r="G61" s="328"/>
      <c r="H61" s="329"/>
      <c r="I61" s="329"/>
      <c r="J61" s="329"/>
      <c r="K61" s="307">
        <f>SUM(K57:L60)</f>
        <v>0</v>
      </c>
      <c r="L61" s="307"/>
      <c r="M61" s="330"/>
      <c r="N61" s="330"/>
      <c r="O61" s="330"/>
    </row>
    <row r="62" spans="1:15" ht="18.75">
      <c r="A62" s="21"/>
      <c r="B62" s="2"/>
      <c r="C62" s="2"/>
      <c r="D62" s="2"/>
      <c r="E62" s="2"/>
      <c r="F62" s="2"/>
      <c r="G62" s="2"/>
      <c r="H62" s="2"/>
      <c r="I62" s="2"/>
      <c r="J62" s="2"/>
      <c r="K62" s="1"/>
      <c r="L62" s="1"/>
      <c r="M62" s="1"/>
      <c r="N62" s="1"/>
      <c r="O62" s="1"/>
    </row>
    <row r="63" spans="1:15" ht="18.75" customHeight="1">
      <c r="A63" s="305" t="s">
        <v>432</v>
      </c>
      <c r="B63" s="305"/>
      <c r="C63" s="305"/>
      <c r="D63" s="305"/>
      <c r="E63" s="305"/>
      <c r="F63" s="305"/>
      <c r="G63" s="305"/>
      <c r="H63" s="305"/>
      <c r="I63" s="305"/>
      <c r="J63" s="305"/>
      <c r="K63" s="305"/>
      <c r="L63" s="305"/>
      <c r="M63" s="305"/>
      <c r="N63" s="305"/>
      <c r="O63" s="305"/>
    </row>
    <row r="64" spans="1:9" ht="15" customHeight="1">
      <c r="A64" s="26"/>
      <c r="B64" s="240"/>
      <c r="C64" s="26"/>
      <c r="D64" s="26"/>
      <c r="E64" s="26"/>
      <c r="F64" s="26"/>
      <c r="G64" s="26"/>
      <c r="H64" s="26"/>
      <c r="I64" s="241"/>
    </row>
    <row r="65" spans="1:15" ht="42.75" customHeight="1">
      <c r="A65" s="282" t="s">
        <v>433</v>
      </c>
      <c r="B65" s="282"/>
      <c r="C65" s="282"/>
      <c r="D65" s="282" t="s">
        <v>434</v>
      </c>
      <c r="E65" s="282"/>
      <c r="F65" s="282" t="s">
        <v>435</v>
      </c>
      <c r="G65" s="282"/>
      <c r="H65" s="282"/>
      <c r="I65" s="282"/>
      <c r="J65" s="282" t="s">
        <v>436</v>
      </c>
      <c r="K65" s="282"/>
      <c r="L65" s="282"/>
      <c r="M65" s="282"/>
      <c r="N65" s="282" t="s">
        <v>437</v>
      </c>
      <c r="O65" s="282"/>
    </row>
    <row r="66" spans="1:15" ht="42.75" customHeight="1">
      <c r="A66" s="282"/>
      <c r="B66" s="282"/>
      <c r="C66" s="282"/>
      <c r="D66" s="282"/>
      <c r="E66" s="282"/>
      <c r="F66" s="281" t="s">
        <v>438</v>
      </c>
      <c r="G66" s="281"/>
      <c r="H66" s="282" t="s">
        <v>43</v>
      </c>
      <c r="I66" s="282"/>
      <c r="J66" s="281" t="s">
        <v>438</v>
      </c>
      <c r="K66" s="281"/>
      <c r="L66" s="282" t="s">
        <v>43</v>
      </c>
      <c r="M66" s="282"/>
      <c r="N66" s="282"/>
      <c r="O66" s="282"/>
    </row>
    <row r="67" spans="1:15" ht="18.75" customHeight="1">
      <c r="A67" s="282">
        <v>1</v>
      </c>
      <c r="B67" s="282"/>
      <c r="C67" s="282"/>
      <c r="D67" s="282">
        <v>2</v>
      </c>
      <c r="E67" s="282"/>
      <c r="F67" s="282">
        <v>3</v>
      </c>
      <c r="G67" s="282"/>
      <c r="H67" s="281">
        <v>4</v>
      </c>
      <c r="I67" s="281"/>
      <c r="J67" s="281">
        <v>5</v>
      </c>
      <c r="K67" s="281"/>
      <c r="L67" s="281">
        <v>6</v>
      </c>
      <c r="M67" s="281"/>
      <c r="N67" s="281">
        <v>7</v>
      </c>
      <c r="O67" s="281"/>
    </row>
    <row r="68" spans="1:15" ht="19.5" customHeight="1">
      <c r="A68" s="310" t="s">
        <v>439</v>
      </c>
      <c r="B68" s="310"/>
      <c r="C68" s="310"/>
      <c r="D68" s="311"/>
      <c r="E68" s="311"/>
      <c r="F68" s="311"/>
      <c r="G68" s="311"/>
      <c r="H68" s="311"/>
      <c r="I68" s="311"/>
      <c r="J68" s="311"/>
      <c r="K68" s="311"/>
      <c r="L68" s="311"/>
      <c r="M68" s="311"/>
      <c r="N68" s="317">
        <f>D68+H68-L68</f>
        <v>0</v>
      </c>
      <c r="O68" s="317"/>
    </row>
    <row r="69" spans="1:15" ht="19.5" customHeight="1">
      <c r="A69" s="310" t="s">
        <v>440</v>
      </c>
      <c r="B69" s="310"/>
      <c r="C69" s="310"/>
      <c r="D69" s="311"/>
      <c r="E69" s="311"/>
      <c r="F69" s="311"/>
      <c r="G69" s="311"/>
      <c r="H69" s="311"/>
      <c r="I69" s="311"/>
      <c r="J69" s="311"/>
      <c r="K69" s="311"/>
      <c r="L69" s="311"/>
      <c r="M69" s="311"/>
      <c r="N69" s="311"/>
      <c r="O69" s="311"/>
    </row>
    <row r="70" spans="1:15" ht="19.5" customHeight="1">
      <c r="A70" s="310"/>
      <c r="B70" s="310"/>
      <c r="C70" s="310"/>
      <c r="D70" s="311"/>
      <c r="E70" s="311"/>
      <c r="F70" s="311"/>
      <c r="G70" s="311"/>
      <c r="H70" s="311"/>
      <c r="I70" s="311"/>
      <c r="J70" s="311"/>
      <c r="K70" s="311"/>
      <c r="L70" s="311"/>
      <c r="M70" s="311"/>
      <c r="N70" s="311"/>
      <c r="O70" s="311"/>
    </row>
    <row r="71" spans="1:15" ht="19.5" customHeight="1">
      <c r="A71" s="310" t="s">
        <v>441</v>
      </c>
      <c r="B71" s="310"/>
      <c r="C71" s="310"/>
      <c r="D71" s="311"/>
      <c r="E71" s="311"/>
      <c r="F71" s="311"/>
      <c r="G71" s="311"/>
      <c r="H71" s="311"/>
      <c r="I71" s="311"/>
      <c r="J71" s="311"/>
      <c r="K71" s="311"/>
      <c r="L71" s="311"/>
      <c r="M71" s="311"/>
      <c r="N71" s="317">
        <f>D71+H71-L71</f>
        <v>0</v>
      </c>
      <c r="O71" s="317"/>
    </row>
    <row r="72" spans="1:15" ht="19.5" customHeight="1">
      <c r="A72" s="310" t="s">
        <v>442</v>
      </c>
      <c r="B72" s="310"/>
      <c r="C72" s="310"/>
      <c r="D72" s="311"/>
      <c r="E72" s="311"/>
      <c r="F72" s="311"/>
      <c r="G72" s="311"/>
      <c r="H72" s="311"/>
      <c r="I72" s="311"/>
      <c r="J72" s="311"/>
      <c r="K72" s="311"/>
      <c r="L72" s="311"/>
      <c r="M72" s="311"/>
      <c r="N72" s="311"/>
      <c r="O72" s="311"/>
    </row>
    <row r="73" spans="1:15" ht="19.5" customHeight="1">
      <c r="A73" s="310"/>
      <c r="B73" s="310"/>
      <c r="C73" s="310"/>
      <c r="D73" s="311"/>
      <c r="E73" s="311"/>
      <c r="F73" s="311"/>
      <c r="G73" s="311"/>
      <c r="H73" s="311"/>
      <c r="I73" s="311"/>
      <c r="J73" s="311"/>
      <c r="K73" s="311"/>
      <c r="L73" s="311"/>
      <c r="M73" s="311"/>
      <c r="N73" s="311"/>
      <c r="O73" s="311"/>
    </row>
    <row r="74" spans="1:15" ht="19.5" customHeight="1">
      <c r="A74" s="310" t="s">
        <v>443</v>
      </c>
      <c r="B74" s="310"/>
      <c r="C74" s="310"/>
      <c r="D74" s="311"/>
      <c r="E74" s="311"/>
      <c r="F74" s="311"/>
      <c r="G74" s="311"/>
      <c r="H74" s="311"/>
      <c r="I74" s="311"/>
      <c r="J74" s="311"/>
      <c r="K74" s="311"/>
      <c r="L74" s="311"/>
      <c r="M74" s="311"/>
      <c r="N74" s="317">
        <f>D74+H74-L74</f>
        <v>0</v>
      </c>
      <c r="O74" s="317"/>
    </row>
    <row r="75" spans="1:15" ht="19.5" customHeight="1">
      <c r="A75" s="310" t="s">
        <v>440</v>
      </c>
      <c r="B75" s="310"/>
      <c r="C75" s="310"/>
      <c r="D75" s="311"/>
      <c r="E75" s="311"/>
      <c r="F75" s="311"/>
      <c r="G75" s="311"/>
      <c r="H75" s="311"/>
      <c r="I75" s="311"/>
      <c r="J75" s="311"/>
      <c r="K75" s="311"/>
      <c r="L75" s="311"/>
      <c r="M75" s="311"/>
      <c r="N75" s="311"/>
      <c r="O75" s="311"/>
    </row>
    <row r="76" spans="1:15" ht="19.5" customHeight="1">
      <c r="A76" s="310"/>
      <c r="B76" s="310"/>
      <c r="C76" s="310"/>
      <c r="D76" s="311"/>
      <c r="E76" s="311"/>
      <c r="F76" s="311"/>
      <c r="G76" s="311"/>
      <c r="H76" s="311"/>
      <c r="I76" s="311"/>
      <c r="J76" s="311"/>
      <c r="K76" s="311"/>
      <c r="L76" s="311"/>
      <c r="M76" s="311"/>
      <c r="N76" s="311"/>
      <c r="O76" s="311"/>
    </row>
    <row r="77" spans="1:15" ht="24.75" customHeight="1">
      <c r="A77" s="286" t="s">
        <v>91</v>
      </c>
      <c r="B77" s="286"/>
      <c r="C77" s="286"/>
      <c r="D77" s="307">
        <f>SUM(D68,D71,D74)</f>
        <v>0</v>
      </c>
      <c r="E77" s="307"/>
      <c r="F77" s="307">
        <f>SUM(F68,F71,F74)</f>
        <v>0</v>
      </c>
      <c r="G77" s="307"/>
      <c r="H77" s="307">
        <f>SUM(H68,H71,H74)</f>
        <v>0</v>
      </c>
      <c r="I77" s="307"/>
      <c r="J77" s="307">
        <f>SUM(J68,J71,J74)</f>
        <v>0</v>
      </c>
      <c r="K77" s="307"/>
      <c r="L77" s="307">
        <f>SUM(L68,L71,L74)</f>
        <v>0</v>
      </c>
      <c r="M77" s="307"/>
      <c r="N77" s="307">
        <f>D77+H77-L77</f>
        <v>0</v>
      </c>
      <c r="O77" s="307"/>
    </row>
    <row r="78" spans="3:5" ht="18.75">
      <c r="C78" s="242"/>
      <c r="D78" s="242"/>
      <c r="E78" s="242"/>
    </row>
    <row r="79" spans="1:12" ht="18.75" customHeight="1">
      <c r="A79" s="331" t="s">
        <v>444</v>
      </c>
      <c r="B79" s="331"/>
      <c r="E79" s="204"/>
      <c r="F79" s="289" t="s">
        <v>293</v>
      </c>
      <c r="G79" s="289"/>
      <c r="J79" s="280"/>
      <c r="K79" s="280"/>
      <c r="L79" s="280"/>
    </row>
    <row r="80" spans="1:12" ht="18.75" customHeight="1">
      <c r="A80" s="8" t="s">
        <v>271</v>
      </c>
      <c r="B80" s="1"/>
      <c r="E80" s="1"/>
      <c r="F80" s="280" t="s">
        <v>202</v>
      </c>
      <c r="G80" s="280"/>
      <c r="J80" s="280" t="s">
        <v>203</v>
      </c>
      <c r="K80" s="280"/>
      <c r="L80" s="280"/>
    </row>
    <row r="81" spans="1:12" ht="18.75" customHeight="1">
      <c r="A81" s="117" t="s">
        <v>445</v>
      </c>
      <c r="B81" s="2"/>
      <c r="C81" s="2"/>
      <c r="D81" s="205"/>
      <c r="E81" s="205"/>
      <c r="F81" s="332" t="s">
        <v>446</v>
      </c>
      <c r="G81" s="332"/>
      <c r="H81" s="243"/>
      <c r="J81" s="333"/>
      <c r="K81" s="333"/>
      <c r="L81" s="333"/>
    </row>
    <row r="82" spans="1:12" ht="18.75" customHeight="1">
      <c r="A82" s="8" t="s">
        <v>271</v>
      </c>
      <c r="B82" s="2"/>
      <c r="C82" s="118"/>
      <c r="D82" s="205"/>
      <c r="E82" s="205"/>
      <c r="F82" s="334" t="s">
        <v>202</v>
      </c>
      <c r="G82" s="334"/>
      <c r="H82" s="10"/>
      <c r="J82" s="280" t="s">
        <v>203</v>
      </c>
      <c r="K82" s="280"/>
      <c r="L82" s="280"/>
    </row>
    <row r="83" spans="3:5" ht="18.75">
      <c r="C83" s="242"/>
      <c r="D83" s="242"/>
      <c r="E83" s="242"/>
    </row>
    <row r="84" spans="3:5" ht="18.75">
      <c r="C84" s="242"/>
      <c r="D84" s="242"/>
      <c r="E84" s="242"/>
    </row>
    <row r="85" spans="3:5" ht="18.75">
      <c r="C85" s="242"/>
      <c r="D85" s="242"/>
      <c r="E85" s="242"/>
    </row>
    <row r="86" spans="3:5" ht="18.75">
      <c r="C86" s="242"/>
      <c r="D86" s="242"/>
      <c r="E86" s="242"/>
    </row>
    <row r="87" spans="3:5" ht="18.75">
      <c r="C87" s="242"/>
      <c r="D87" s="242"/>
      <c r="E87" s="242"/>
    </row>
    <row r="88" spans="3:5" ht="18.75">
      <c r="C88" s="242"/>
      <c r="D88" s="242"/>
      <c r="E88" s="242"/>
    </row>
    <row r="89" spans="3:5" ht="18.75">
      <c r="C89" s="242"/>
      <c r="D89" s="242"/>
      <c r="E89" s="242"/>
    </row>
    <row r="90" spans="3:5" ht="18.75">
      <c r="C90" s="242"/>
      <c r="D90" s="242"/>
      <c r="E90" s="242"/>
    </row>
    <row r="91" spans="3:5" ht="18.75">
      <c r="C91" s="242"/>
      <c r="D91" s="242"/>
      <c r="E91" s="242"/>
    </row>
  </sheetData>
  <sheetProtection selectLockedCells="1" selectUnlockedCells="1"/>
  <mergeCells count="285">
    <mergeCell ref="F81:G81"/>
    <mergeCell ref="J81:L81"/>
    <mergeCell ref="F82:G82"/>
    <mergeCell ref="J82:L82"/>
    <mergeCell ref="N77:O77"/>
    <mergeCell ref="A79:B79"/>
    <mergeCell ref="F79:G79"/>
    <mergeCell ref="J79:L79"/>
    <mergeCell ref="F80:G80"/>
    <mergeCell ref="J80:L80"/>
    <mergeCell ref="A77:C77"/>
    <mergeCell ref="D77:E77"/>
    <mergeCell ref="F77:G77"/>
    <mergeCell ref="H77:I77"/>
    <mergeCell ref="J77:K77"/>
    <mergeCell ref="L77:M77"/>
    <mergeCell ref="N75:O75"/>
    <mergeCell ref="A76:C76"/>
    <mergeCell ref="D76:E76"/>
    <mergeCell ref="F76:G76"/>
    <mergeCell ref="H76:I76"/>
    <mergeCell ref="J76:K76"/>
    <mergeCell ref="L76:M76"/>
    <mergeCell ref="N76:O76"/>
    <mergeCell ref="A75:C75"/>
    <mergeCell ref="D75:E75"/>
    <mergeCell ref="F75:G75"/>
    <mergeCell ref="H75:I75"/>
    <mergeCell ref="J75:K75"/>
    <mergeCell ref="L75:M75"/>
    <mergeCell ref="N73:O73"/>
    <mergeCell ref="A74:C74"/>
    <mergeCell ref="D74:E74"/>
    <mergeCell ref="F74:G74"/>
    <mergeCell ref="H74:I74"/>
    <mergeCell ref="J74:K74"/>
    <mergeCell ref="L74:M74"/>
    <mergeCell ref="N74:O74"/>
    <mergeCell ref="A73:C73"/>
    <mergeCell ref="D73:E73"/>
    <mergeCell ref="F73:G73"/>
    <mergeCell ref="H73:I73"/>
    <mergeCell ref="J73:K73"/>
    <mergeCell ref="L73:M73"/>
    <mergeCell ref="N71:O71"/>
    <mergeCell ref="A72:C72"/>
    <mergeCell ref="D72:E72"/>
    <mergeCell ref="F72:G72"/>
    <mergeCell ref="H72:I72"/>
    <mergeCell ref="J72:K72"/>
    <mergeCell ref="L72:M72"/>
    <mergeCell ref="N72:O72"/>
    <mergeCell ref="A71:C71"/>
    <mergeCell ref="D71:E71"/>
    <mergeCell ref="F71:G71"/>
    <mergeCell ref="H71:I71"/>
    <mergeCell ref="J71:K71"/>
    <mergeCell ref="L71:M71"/>
    <mergeCell ref="N69:O69"/>
    <mergeCell ref="A70:C70"/>
    <mergeCell ref="D70:E70"/>
    <mergeCell ref="F70:G70"/>
    <mergeCell ref="H70:I70"/>
    <mergeCell ref="J70:K70"/>
    <mergeCell ref="L70:M70"/>
    <mergeCell ref="N70:O70"/>
    <mergeCell ref="A69:C69"/>
    <mergeCell ref="D69:E69"/>
    <mergeCell ref="F69:G69"/>
    <mergeCell ref="H69:I69"/>
    <mergeCell ref="J69:K69"/>
    <mergeCell ref="L69:M69"/>
    <mergeCell ref="N67:O67"/>
    <mergeCell ref="A68:C68"/>
    <mergeCell ref="D68:E68"/>
    <mergeCell ref="F68:G68"/>
    <mergeCell ref="H68:I68"/>
    <mergeCell ref="J68:K68"/>
    <mergeCell ref="L68:M68"/>
    <mergeCell ref="N68:O68"/>
    <mergeCell ref="A67:C67"/>
    <mergeCell ref="D67:E67"/>
    <mergeCell ref="F67:G67"/>
    <mergeCell ref="H67:I67"/>
    <mergeCell ref="J67:K67"/>
    <mergeCell ref="L67:M67"/>
    <mergeCell ref="A63:O63"/>
    <mergeCell ref="A65:C66"/>
    <mergeCell ref="D65:E66"/>
    <mergeCell ref="F65:I65"/>
    <mergeCell ref="J65:M65"/>
    <mergeCell ref="N65:O66"/>
    <mergeCell ref="F66:G66"/>
    <mergeCell ref="H66:I66"/>
    <mergeCell ref="J66:K66"/>
    <mergeCell ref="L66:M66"/>
    <mergeCell ref="B61:C61"/>
    <mergeCell ref="D61:E61"/>
    <mergeCell ref="F61:G61"/>
    <mergeCell ref="H61:J61"/>
    <mergeCell ref="K61:L61"/>
    <mergeCell ref="M61:O61"/>
    <mergeCell ref="B60:C60"/>
    <mergeCell ref="D60:E60"/>
    <mergeCell ref="F60:G60"/>
    <mergeCell ref="H60:J60"/>
    <mergeCell ref="K60:L60"/>
    <mergeCell ref="M60:O60"/>
    <mergeCell ref="B59:C59"/>
    <mergeCell ref="D59:E59"/>
    <mergeCell ref="F59:G59"/>
    <mergeCell ref="H59:J59"/>
    <mergeCell ref="K59:L59"/>
    <mergeCell ref="M59:O59"/>
    <mergeCell ref="B58:C58"/>
    <mergeCell ref="D58:E58"/>
    <mergeCell ref="F58:G58"/>
    <mergeCell ref="H58:J58"/>
    <mergeCell ref="K58:L58"/>
    <mergeCell ref="M58:O58"/>
    <mergeCell ref="B57:C57"/>
    <mergeCell ref="D57:E57"/>
    <mergeCell ref="F57:G57"/>
    <mergeCell ref="H57:J57"/>
    <mergeCell ref="K57:L57"/>
    <mergeCell ref="M57:O57"/>
    <mergeCell ref="B56:C56"/>
    <mergeCell ref="D56:E56"/>
    <mergeCell ref="F56:G56"/>
    <mergeCell ref="H56:J56"/>
    <mergeCell ref="K56:L56"/>
    <mergeCell ref="M56:O56"/>
    <mergeCell ref="A50:C50"/>
    <mergeCell ref="A51:C51"/>
    <mergeCell ref="A53:O53"/>
    <mergeCell ref="B55:C55"/>
    <mergeCell ref="D55:E55"/>
    <mergeCell ref="F55:G55"/>
    <mergeCell ref="H55:J55"/>
    <mergeCell ref="K55:L55"/>
    <mergeCell ref="M55:O55"/>
    <mergeCell ref="A44:C44"/>
    <mergeCell ref="A45:C45"/>
    <mergeCell ref="A46:C46"/>
    <mergeCell ref="A47:C47"/>
    <mergeCell ref="A48:C48"/>
    <mergeCell ref="A49:C49"/>
    <mergeCell ref="A40:J40"/>
    <mergeCell ref="A42:C43"/>
    <mergeCell ref="D42:F42"/>
    <mergeCell ref="G42:I42"/>
    <mergeCell ref="J42:L42"/>
    <mergeCell ref="M42:O42"/>
    <mergeCell ref="B37:E37"/>
    <mergeCell ref="F37:O37"/>
    <mergeCell ref="B38:E38"/>
    <mergeCell ref="F38:O38"/>
    <mergeCell ref="B39:E39"/>
    <mergeCell ref="F39:O39"/>
    <mergeCell ref="B34:E34"/>
    <mergeCell ref="F34:O34"/>
    <mergeCell ref="B35:E35"/>
    <mergeCell ref="F35:O35"/>
    <mergeCell ref="B36:E36"/>
    <mergeCell ref="F36:O36"/>
    <mergeCell ref="A28:O28"/>
    <mergeCell ref="A30:O30"/>
    <mergeCell ref="B32:E32"/>
    <mergeCell ref="F32:O32"/>
    <mergeCell ref="B33:E33"/>
    <mergeCell ref="F33:O33"/>
    <mergeCell ref="A26:B26"/>
    <mergeCell ref="C26:E26"/>
    <mergeCell ref="F26:H26"/>
    <mergeCell ref="I26:K26"/>
    <mergeCell ref="L26:M26"/>
    <mergeCell ref="N26:O26"/>
    <mergeCell ref="A25:B25"/>
    <mergeCell ref="C25:E25"/>
    <mergeCell ref="F25:H25"/>
    <mergeCell ref="I25:K25"/>
    <mergeCell ref="L25:M25"/>
    <mergeCell ref="N25:O25"/>
    <mergeCell ref="A24:B24"/>
    <mergeCell ref="C24:E24"/>
    <mergeCell ref="F24:H24"/>
    <mergeCell ref="I24:K24"/>
    <mergeCell ref="L24:M24"/>
    <mergeCell ref="N24:O24"/>
    <mergeCell ref="A23:B23"/>
    <mergeCell ref="C23:E23"/>
    <mergeCell ref="F23:H23"/>
    <mergeCell ref="I23:K23"/>
    <mergeCell ref="L23:M23"/>
    <mergeCell ref="N23:O23"/>
    <mergeCell ref="A22:B22"/>
    <mergeCell ref="C22:E22"/>
    <mergeCell ref="F22:H22"/>
    <mergeCell ref="I22:K22"/>
    <mergeCell ref="L22:M22"/>
    <mergeCell ref="N22:O22"/>
    <mergeCell ref="A21:B21"/>
    <mergeCell ref="C21:E21"/>
    <mergeCell ref="F21:H21"/>
    <mergeCell ref="I21:K21"/>
    <mergeCell ref="L21:M21"/>
    <mergeCell ref="N21:O21"/>
    <mergeCell ref="A20:B20"/>
    <mergeCell ref="C20:E20"/>
    <mergeCell ref="F20:H20"/>
    <mergeCell ref="I20:K20"/>
    <mergeCell ref="L20:M20"/>
    <mergeCell ref="N20:O20"/>
    <mergeCell ref="A19:B19"/>
    <mergeCell ref="C19:E19"/>
    <mergeCell ref="F19:H19"/>
    <mergeCell ref="I19:K19"/>
    <mergeCell ref="L19:M19"/>
    <mergeCell ref="N19:O19"/>
    <mergeCell ref="A18:B18"/>
    <mergeCell ref="C18:E18"/>
    <mergeCell ref="F18:H18"/>
    <mergeCell ref="I18:K18"/>
    <mergeCell ref="L18:M18"/>
    <mergeCell ref="N18:O18"/>
    <mergeCell ref="A17:B17"/>
    <mergeCell ref="C17:E17"/>
    <mergeCell ref="F17:H17"/>
    <mergeCell ref="I17:K17"/>
    <mergeCell ref="L17:M17"/>
    <mergeCell ref="N17:O17"/>
    <mergeCell ref="A16:B16"/>
    <mergeCell ref="C16:E16"/>
    <mergeCell ref="F16:H16"/>
    <mergeCell ref="I16:K16"/>
    <mergeCell ref="L16:M16"/>
    <mergeCell ref="N16:O16"/>
    <mergeCell ref="A15:B15"/>
    <mergeCell ref="C15:E15"/>
    <mergeCell ref="F15:H15"/>
    <mergeCell ref="I15:K15"/>
    <mergeCell ref="L15:M15"/>
    <mergeCell ref="N15:O15"/>
    <mergeCell ref="A14:B14"/>
    <mergeCell ref="C14:E14"/>
    <mergeCell ref="F14:H14"/>
    <mergeCell ref="I14:K14"/>
    <mergeCell ref="L14:M14"/>
    <mergeCell ref="N14:O14"/>
    <mergeCell ref="A13:B13"/>
    <mergeCell ref="C13:E13"/>
    <mergeCell ref="F13:H13"/>
    <mergeCell ref="I13:K13"/>
    <mergeCell ref="L13:M13"/>
    <mergeCell ref="N13:O13"/>
    <mergeCell ref="A12:B12"/>
    <mergeCell ref="C12:E12"/>
    <mergeCell ref="F12:H12"/>
    <mergeCell ref="I12:K12"/>
    <mergeCell ref="L12:M12"/>
    <mergeCell ref="N12:O12"/>
    <mergeCell ref="A11:B11"/>
    <mergeCell ref="C11:E11"/>
    <mergeCell ref="F11:H11"/>
    <mergeCell ref="I11:K11"/>
    <mergeCell ref="L11:M11"/>
    <mergeCell ref="N11:O11"/>
    <mergeCell ref="A10:B10"/>
    <mergeCell ref="C10:E10"/>
    <mergeCell ref="F10:H10"/>
    <mergeCell ref="I10:K10"/>
    <mergeCell ref="L10:M10"/>
    <mergeCell ref="N10:O10"/>
    <mergeCell ref="A9:B9"/>
    <mergeCell ref="C9:E9"/>
    <mergeCell ref="F9:H9"/>
    <mergeCell ref="I9:K9"/>
    <mergeCell ref="L9:M9"/>
    <mergeCell ref="N9:O9"/>
    <mergeCell ref="A1:O1"/>
    <mergeCell ref="A2:O2"/>
    <mergeCell ref="A3:O3"/>
    <mergeCell ref="A4:O4"/>
    <mergeCell ref="A5:O5"/>
    <mergeCell ref="A7:O7"/>
  </mergeCells>
  <printOptions/>
  <pageMargins left="0.5902777777777778" right="0.5902777777777778" top="0.7875" bottom="0.7875" header="0.31527777777777777" footer="0.5118055555555555"/>
  <pageSetup horizontalDpi="300" verticalDpi="300" orientation="landscape" paperSize="9" scale="49"/>
  <headerFooter alignWithMargins="0">
    <oddHeader xml:space="preserve">&amp;C&amp;"Times New Roman,Звичайний"&amp;16 &amp;14 13&amp;R&amp;"Times New Roman,Звичайний"&amp;14Продовження додатка 3
Таблиця 6  </oddHeader>
  </headerFooter>
  <rowBreaks count="1" manualBreakCount="1">
    <brk id="3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F74"/>
  <sheetViews>
    <sheetView zoomScale="50" zoomScaleNormal="50" zoomScalePageLayoutView="0" workbookViewId="0" topLeftCell="A34">
      <selection activeCell="U62" sqref="U62"/>
    </sheetView>
  </sheetViews>
  <sheetFormatPr defaultColWidth="9.00390625" defaultRowHeight="12.75"/>
  <cols>
    <col min="1" max="2" width="4.375" style="116" customWidth="1"/>
    <col min="3" max="3" width="28.75390625" style="116" customWidth="1"/>
    <col min="4" max="6" width="8.375" style="116" customWidth="1"/>
    <col min="7" max="9" width="11.25390625" style="116" customWidth="1"/>
    <col min="10" max="10" width="8.75390625" style="116" customWidth="1"/>
    <col min="11" max="11" width="6.25390625" style="116" customWidth="1"/>
    <col min="12" max="12" width="9.00390625" style="116" customWidth="1"/>
    <col min="13" max="13" width="12.25390625" style="116" customWidth="1"/>
    <col min="14" max="14" width="12.625" style="116" customWidth="1"/>
    <col min="15" max="15" width="14.625" style="116" customWidth="1"/>
    <col min="16" max="16" width="14.00390625" style="116" customWidth="1"/>
    <col min="17" max="17" width="12.625" style="116" customWidth="1"/>
    <col min="18" max="18" width="12.25390625" style="116" customWidth="1"/>
    <col min="19" max="19" width="14.625" style="116" customWidth="1"/>
    <col min="20" max="20" width="14.00390625" style="116" customWidth="1"/>
    <col min="21" max="21" width="12.625" style="116" customWidth="1"/>
    <col min="22" max="22" width="12.25390625" style="116" customWidth="1"/>
    <col min="23" max="23" width="14.875" style="116" customWidth="1"/>
    <col min="24" max="24" width="14.00390625" style="116" customWidth="1"/>
    <col min="25" max="25" width="12.625" style="116" customWidth="1"/>
    <col min="26" max="26" width="12.25390625" style="116" customWidth="1"/>
    <col min="27" max="27" width="14.625" style="116" customWidth="1"/>
    <col min="28" max="28" width="13.75390625" style="116" customWidth="1"/>
    <col min="29" max="29" width="12.25390625" style="116" customWidth="1"/>
    <col min="30" max="30" width="12.00390625" style="116" customWidth="1"/>
    <col min="31" max="31" width="14.625" style="116" customWidth="1"/>
    <col min="32" max="32" width="14.00390625" style="116" customWidth="1"/>
    <col min="33" max="16384" width="9.125" style="116" customWidth="1"/>
  </cols>
  <sheetData>
    <row r="1" spans="3:32" ht="18.75" customHeight="1">
      <c r="C1" s="4" t="s">
        <v>447</v>
      </c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</row>
    <row r="2" spans="1:32" ht="18.75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</row>
    <row r="3" spans="1:32" ht="45.75" customHeight="1">
      <c r="A3" s="301" t="s">
        <v>448</v>
      </c>
      <c r="B3" s="301" t="s">
        <v>449</v>
      </c>
      <c r="C3" s="301"/>
      <c r="D3" s="335" t="s">
        <v>450</v>
      </c>
      <c r="E3" s="335"/>
      <c r="F3" s="335"/>
      <c r="G3" s="282" t="s">
        <v>451</v>
      </c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1" t="s">
        <v>452</v>
      </c>
      <c r="S3" s="281"/>
      <c r="T3" s="281"/>
      <c r="U3" s="281"/>
      <c r="V3" s="281"/>
      <c r="W3" s="281"/>
      <c r="X3" s="281"/>
      <c r="Y3" s="281"/>
      <c r="Z3" s="281"/>
      <c r="AA3" s="282" t="s">
        <v>453</v>
      </c>
      <c r="AB3" s="282"/>
      <c r="AC3" s="282"/>
      <c r="AD3" s="282" t="s">
        <v>454</v>
      </c>
      <c r="AE3" s="282"/>
      <c r="AF3" s="282"/>
    </row>
    <row r="4" spans="1:32" ht="77.25" customHeight="1">
      <c r="A4" s="301"/>
      <c r="B4" s="301"/>
      <c r="C4" s="301"/>
      <c r="D4" s="335"/>
      <c r="E4" s="335"/>
      <c r="F4" s="335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 t="s">
        <v>455</v>
      </c>
      <c r="S4" s="282"/>
      <c r="T4" s="282"/>
      <c r="U4" s="282" t="s">
        <v>456</v>
      </c>
      <c r="V4" s="282"/>
      <c r="W4" s="282"/>
      <c r="X4" s="282" t="s">
        <v>457</v>
      </c>
      <c r="Y4" s="282"/>
      <c r="Z4" s="282"/>
      <c r="AA4" s="282"/>
      <c r="AB4" s="282"/>
      <c r="AC4" s="282"/>
      <c r="AD4" s="282"/>
      <c r="AE4" s="282"/>
      <c r="AF4" s="282"/>
    </row>
    <row r="5" spans="1:32" ht="18.75" customHeight="1">
      <c r="A5" s="246">
        <v>1</v>
      </c>
      <c r="B5" s="336">
        <v>2</v>
      </c>
      <c r="C5" s="336"/>
      <c r="D5" s="337">
        <v>3</v>
      </c>
      <c r="E5" s="337"/>
      <c r="F5" s="337"/>
      <c r="G5" s="338">
        <v>4</v>
      </c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>
        <v>5</v>
      </c>
      <c r="S5" s="338"/>
      <c r="T5" s="338"/>
      <c r="U5" s="338">
        <v>6</v>
      </c>
      <c r="V5" s="338"/>
      <c r="W5" s="338"/>
      <c r="X5" s="339">
        <v>7</v>
      </c>
      <c r="Y5" s="339"/>
      <c r="Z5" s="339"/>
      <c r="AA5" s="339">
        <v>8</v>
      </c>
      <c r="AB5" s="339"/>
      <c r="AC5" s="339"/>
      <c r="AD5" s="339">
        <v>9</v>
      </c>
      <c r="AE5" s="339"/>
      <c r="AF5" s="339"/>
    </row>
    <row r="6" spans="1:32" ht="19.5" customHeight="1">
      <c r="A6" s="246"/>
      <c r="B6" s="340"/>
      <c r="C6" s="340"/>
      <c r="D6" s="341"/>
      <c r="E6" s="341"/>
      <c r="F6" s="341"/>
      <c r="G6" s="342" t="s">
        <v>458</v>
      </c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3"/>
      <c r="S6" s="343"/>
      <c r="T6" s="343"/>
      <c r="U6" s="343"/>
      <c r="V6" s="343"/>
      <c r="W6" s="343"/>
      <c r="X6" s="344"/>
      <c r="Y6" s="344"/>
      <c r="Z6" s="344"/>
      <c r="AA6" s="343"/>
      <c r="AB6" s="343"/>
      <c r="AC6" s="343"/>
      <c r="AD6" s="345" t="e">
        <f>(X6/U6)*100</f>
        <v>#DIV/0!</v>
      </c>
      <c r="AE6" s="345"/>
      <c r="AF6" s="345"/>
    </row>
    <row r="7" spans="1:32" ht="19.5" customHeight="1">
      <c r="A7" s="246"/>
      <c r="B7" s="340"/>
      <c r="C7" s="340"/>
      <c r="D7" s="341"/>
      <c r="E7" s="341"/>
      <c r="F7" s="341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11"/>
      <c r="S7" s="311"/>
      <c r="T7" s="311"/>
      <c r="U7" s="311"/>
      <c r="V7" s="311"/>
      <c r="W7" s="311"/>
      <c r="X7" s="311"/>
      <c r="Y7" s="311"/>
      <c r="Z7" s="311"/>
      <c r="AA7" s="311">
        <f>X7-U7</f>
        <v>0</v>
      </c>
      <c r="AB7" s="311"/>
      <c r="AC7" s="311"/>
      <c r="AD7" s="346" t="e">
        <f>(X7/U7)*100</f>
        <v>#DIV/0!</v>
      </c>
      <c r="AE7" s="346"/>
      <c r="AF7" s="346"/>
    </row>
    <row r="8" spans="1:32" ht="19.5" customHeight="1">
      <c r="A8" s="246"/>
      <c r="B8" s="340"/>
      <c r="C8" s="340"/>
      <c r="D8" s="341"/>
      <c r="E8" s="341"/>
      <c r="F8" s="341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11"/>
      <c r="S8" s="311"/>
      <c r="T8" s="311"/>
      <c r="U8" s="311"/>
      <c r="V8" s="311"/>
      <c r="W8" s="311"/>
      <c r="X8" s="311"/>
      <c r="Y8" s="311"/>
      <c r="Z8" s="311"/>
      <c r="AA8" s="311">
        <f>X8-U8</f>
        <v>0</v>
      </c>
      <c r="AB8" s="311"/>
      <c r="AC8" s="311"/>
      <c r="AD8" s="346" t="e">
        <f>(X8/U8)*100</f>
        <v>#DIV/0!</v>
      </c>
      <c r="AE8" s="346"/>
      <c r="AF8" s="346"/>
    </row>
    <row r="9" spans="1:32" ht="19.5" customHeight="1">
      <c r="A9" s="246"/>
      <c r="B9" s="340"/>
      <c r="C9" s="340"/>
      <c r="D9" s="341"/>
      <c r="E9" s="341"/>
      <c r="F9" s="341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11"/>
      <c r="S9" s="311"/>
      <c r="T9" s="311"/>
      <c r="U9" s="311"/>
      <c r="V9" s="311"/>
      <c r="W9" s="311"/>
      <c r="X9" s="311"/>
      <c r="Y9" s="311"/>
      <c r="Z9" s="311"/>
      <c r="AA9" s="311">
        <f>X9-U9</f>
        <v>0</v>
      </c>
      <c r="AB9" s="311"/>
      <c r="AC9" s="311"/>
      <c r="AD9" s="346" t="e">
        <f>(X9/U9)*100</f>
        <v>#DIV/0!</v>
      </c>
      <c r="AE9" s="346"/>
      <c r="AF9" s="346"/>
    </row>
    <row r="10" spans="1:32" ht="24.75" customHeight="1">
      <c r="A10" s="347" t="s">
        <v>91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07">
        <f>SUM(R6:R9)</f>
        <v>0</v>
      </c>
      <c r="S10" s="307"/>
      <c r="T10" s="307"/>
      <c r="U10" s="307">
        <f>SUM(U6:U9)</f>
        <v>0</v>
      </c>
      <c r="V10" s="307"/>
      <c r="W10" s="307"/>
      <c r="X10" s="307">
        <f>SUM(X6:X9)</f>
        <v>0</v>
      </c>
      <c r="Y10" s="307"/>
      <c r="Z10" s="307"/>
      <c r="AA10" s="308">
        <f>X10-U10</f>
        <v>0</v>
      </c>
      <c r="AB10" s="308"/>
      <c r="AC10" s="308"/>
      <c r="AD10" s="348" t="e">
        <f>(X10/U10)*100</f>
        <v>#DIV/0!</v>
      </c>
      <c r="AE10" s="348"/>
      <c r="AF10" s="348"/>
    </row>
    <row r="11" spans="1:32" ht="11.25" customHeight="1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48"/>
      <c r="AF11" s="248"/>
    </row>
    <row r="12" spans="1:32" ht="10.5" customHeight="1">
      <c r="A12" s="249"/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50"/>
      <c r="O12" s="250"/>
      <c r="P12" s="250"/>
      <c r="Q12" s="250"/>
      <c r="R12" s="251"/>
      <c r="S12" s="251"/>
      <c r="T12" s="251"/>
      <c r="U12" s="251"/>
      <c r="V12" s="251"/>
      <c r="W12" s="251"/>
      <c r="X12" s="252"/>
      <c r="Y12" s="252"/>
      <c r="Z12" s="252"/>
      <c r="AA12" s="252"/>
      <c r="AB12" s="252"/>
      <c r="AC12" s="252"/>
      <c r="AD12" s="252"/>
      <c r="AE12" s="253"/>
      <c r="AF12" s="253"/>
    </row>
    <row r="13" s="4" customFormat="1" ht="18.75" customHeight="1">
      <c r="C13" s="4" t="s">
        <v>459</v>
      </c>
    </row>
    <row r="14" s="4" customFormat="1" ht="18.75" customHeight="1"/>
    <row r="15" spans="1:32" ht="45.75" customHeight="1">
      <c r="A15" s="301" t="s">
        <v>448</v>
      </c>
      <c r="B15" s="301" t="s">
        <v>460</v>
      </c>
      <c r="C15" s="301"/>
      <c r="D15" s="282" t="s">
        <v>449</v>
      </c>
      <c r="E15" s="282"/>
      <c r="F15" s="282"/>
      <c r="G15" s="282"/>
      <c r="H15" s="282" t="s">
        <v>451</v>
      </c>
      <c r="I15" s="282"/>
      <c r="J15" s="282"/>
      <c r="K15" s="282"/>
      <c r="L15" s="282"/>
      <c r="M15" s="282"/>
      <c r="N15" s="282"/>
      <c r="O15" s="282"/>
      <c r="P15" s="282" t="s">
        <v>461</v>
      </c>
      <c r="Q15" s="282"/>
      <c r="R15" s="281" t="s">
        <v>452</v>
      </c>
      <c r="S15" s="281"/>
      <c r="T15" s="281"/>
      <c r="U15" s="281"/>
      <c r="V15" s="281"/>
      <c r="W15" s="281"/>
      <c r="X15" s="281"/>
      <c r="Y15" s="281"/>
      <c r="Z15" s="281"/>
      <c r="AA15" s="282" t="s">
        <v>453</v>
      </c>
      <c r="AB15" s="282"/>
      <c r="AC15" s="282"/>
      <c r="AD15" s="282" t="s">
        <v>454</v>
      </c>
      <c r="AE15" s="282"/>
      <c r="AF15" s="282"/>
    </row>
    <row r="16" spans="1:32" ht="24.75" customHeight="1">
      <c r="A16" s="301"/>
      <c r="B16" s="301"/>
      <c r="C16" s="301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 t="s">
        <v>455</v>
      </c>
      <c r="S16" s="282"/>
      <c r="T16" s="282"/>
      <c r="U16" s="282" t="s">
        <v>456</v>
      </c>
      <c r="V16" s="282"/>
      <c r="W16" s="282"/>
      <c r="X16" s="282" t="s">
        <v>457</v>
      </c>
      <c r="Y16" s="282"/>
      <c r="Z16" s="282"/>
      <c r="AA16" s="282"/>
      <c r="AB16" s="282"/>
      <c r="AC16" s="282"/>
      <c r="AD16" s="282"/>
      <c r="AE16" s="282"/>
      <c r="AF16" s="282"/>
    </row>
    <row r="17" spans="1:32" ht="48" customHeight="1">
      <c r="A17" s="301"/>
      <c r="B17" s="301"/>
      <c r="C17" s="301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</row>
    <row r="18" spans="1:32" ht="18.75" customHeight="1">
      <c r="A18" s="247">
        <v>1</v>
      </c>
      <c r="B18" s="336">
        <v>2</v>
      </c>
      <c r="C18" s="336"/>
      <c r="D18" s="338">
        <v>3</v>
      </c>
      <c r="E18" s="338"/>
      <c r="F18" s="338"/>
      <c r="G18" s="338"/>
      <c r="H18" s="338">
        <v>4</v>
      </c>
      <c r="I18" s="338"/>
      <c r="J18" s="338"/>
      <c r="K18" s="338"/>
      <c r="L18" s="338"/>
      <c r="M18" s="338"/>
      <c r="N18" s="338"/>
      <c r="O18" s="338"/>
      <c r="P18" s="338">
        <v>5</v>
      </c>
      <c r="Q18" s="338"/>
      <c r="R18" s="338">
        <v>6</v>
      </c>
      <c r="S18" s="338"/>
      <c r="T18" s="338"/>
      <c r="U18" s="338">
        <v>7</v>
      </c>
      <c r="V18" s="338"/>
      <c r="W18" s="338"/>
      <c r="X18" s="338">
        <v>8</v>
      </c>
      <c r="Y18" s="338"/>
      <c r="Z18" s="338"/>
      <c r="AA18" s="338">
        <v>9</v>
      </c>
      <c r="AB18" s="338"/>
      <c r="AC18" s="338"/>
      <c r="AD18" s="338">
        <v>10</v>
      </c>
      <c r="AE18" s="338"/>
      <c r="AF18" s="338"/>
    </row>
    <row r="19" spans="1:32" ht="19.5" customHeight="1">
      <c r="A19" s="254"/>
      <c r="B19" s="349"/>
      <c r="C19" s="349"/>
      <c r="D19" s="342"/>
      <c r="E19" s="342"/>
      <c r="F19" s="342"/>
      <c r="G19" s="342"/>
      <c r="H19" s="350"/>
      <c r="I19" s="350"/>
      <c r="J19" s="350"/>
      <c r="K19" s="350"/>
      <c r="L19" s="350"/>
      <c r="M19" s="350"/>
      <c r="N19" s="350"/>
      <c r="O19" s="350"/>
      <c r="P19" s="351"/>
      <c r="Q19" s="351"/>
      <c r="R19" s="311"/>
      <c r="S19" s="311"/>
      <c r="T19" s="311"/>
      <c r="U19" s="311"/>
      <c r="V19" s="311"/>
      <c r="W19" s="311"/>
      <c r="X19" s="311"/>
      <c r="Y19" s="311"/>
      <c r="Z19" s="311"/>
      <c r="AA19" s="311">
        <f>X19-U19</f>
        <v>0</v>
      </c>
      <c r="AB19" s="311"/>
      <c r="AC19" s="311"/>
      <c r="AD19" s="346" t="e">
        <f>(X19/U19)*100</f>
        <v>#DIV/0!</v>
      </c>
      <c r="AE19" s="346"/>
      <c r="AF19" s="346"/>
    </row>
    <row r="20" spans="1:32" ht="19.5" customHeight="1">
      <c r="A20" s="254"/>
      <c r="B20" s="349"/>
      <c r="C20" s="349"/>
      <c r="D20" s="342"/>
      <c r="E20" s="342"/>
      <c r="F20" s="342"/>
      <c r="G20" s="342"/>
      <c r="H20" s="350"/>
      <c r="I20" s="350"/>
      <c r="J20" s="350"/>
      <c r="K20" s="350"/>
      <c r="L20" s="350"/>
      <c r="M20" s="350"/>
      <c r="N20" s="350"/>
      <c r="O20" s="350"/>
      <c r="P20" s="351"/>
      <c r="Q20" s="351"/>
      <c r="R20" s="311"/>
      <c r="S20" s="311"/>
      <c r="T20" s="311"/>
      <c r="U20" s="311"/>
      <c r="V20" s="311"/>
      <c r="W20" s="311"/>
      <c r="X20" s="311"/>
      <c r="Y20" s="311"/>
      <c r="Z20" s="311"/>
      <c r="AA20" s="311">
        <f>X20-U20</f>
        <v>0</v>
      </c>
      <c r="AB20" s="311"/>
      <c r="AC20" s="311"/>
      <c r="AD20" s="346" t="e">
        <f>(X20/U20)*100</f>
        <v>#DIV/0!</v>
      </c>
      <c r="AE20" s="346"/>
      <c r="AF20" s="346"/>
    </row>
    <row r="21" spans="1:32" ht="19.5" customHeight="1">
      <c r="A21" s="254"/>
      <c r="B21" s="349"/>
      <c r="C21" s="349"/>
      <c r="D21" s="342"/>
      <c r="E21" s="342"/>
      <c r="F21" s="342"/>
      <c r="G21" s="342"/>
      <c r="H21" s="350"/>
      <c r="I21" s="350"/>
      <c r="J21" s="350"/>
      <c r="K21" s="350"/>
      <c r="L21" s="350"/>
      <c r="M21" s="350"/>
      <c r="N21" s="350"/>
      <c r="O21" s="350"/>
      <c r="P21" s="351"/>
      <c r="Q21" s="351"/>
      <c r="R21" s="311"/>
      <c r="S21" s="311"/>
      <c r="T21" s="311"/>
      <c r="U21" s="311"/>
      <c r="V21" s="311"/>
      <c r="W21" s="311"/>
      <c r="X21" s="311"/>
      <c r="Y21" s="311"/>
      <c r="Z21" s="311"/>
      <c r="AA21" s="311">
        <f>X21-U21</f>
        <v>0</v>
      </c>
      <c r="AB21" s="311"/>
      <c r="AC21" s="311"/>
      <c r="AD21" s="346" t="e">
        <f>(X21/U21)*100</f>
        <v>#DIV/0!</v>
      </c>
      <c r="AE21" s="346"/>
      <c r="AF21" s="346"/>
    </row>
    <row r="22" spans="1:32" ht="19.5" customHeight="1">
      <c r="A22" s="254"/>
      <c r="B22" s="349"/>
      <c r="C22" s="349"/>
      <c r="D22" s="342"/>
      <c r="E22" s="342"/>
      <c r="F22" s="342"/>
      <c r="G22" s="342"/>
      <c r="H22" s="350"/>
      <c r="I22" s="350"/>
      <c r="J22" s="350"/>
      <c r="K22" s="350"/>
      <c r="L22" s="350"/>
      <c r="M22" s="350"/>
      <c r="N22" s="350"/>
      <c r="O22" s="350"/>
      <c r="P22" s="351"/>
      <c r="Q22" s="351"/>
      <c r="R22" s="311"/>
      <c r="S22" s="311"/>
      <c r="T22" s="311"/>
      <c r="U22" s="311"/>
      <c r="V22" s="311"/>
      <c r="W22" s="311"/>
      <c r="X22" s="311"/>
      <c r="Y22" s="311"/>
      <c r="Z22" s="311"/>
      <c r="AA22" s="311">
        <f>X22-U22</f>
        <v>0</v>
      </c>
      <c r="AB22" s="311"/>
      <c r="AC22" s="311"/>
      <c r="AD22" s="346" t="e">
        <f>(X22/U22)*100</f>
        <v>#DIV/0!</v>
      </c>
      <c r="AE22" s="346"/>
      <c r="AF22" s="346"/>
    </row>
    <row r="23" spans="1:32" ht="24.75" customHeight="1">
      <c r="A23" s="347" t="s">
        <v>91</v>
      </c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07">
        <f>SUM(R19:R22)</f>
        <v>0</v>
      </c>
      <c r="S23" s="307"/>
      <c r="T23" s="307"/>
      <c r="U23" s="307">
        <f>SUM(U19:U22)</f>
        <v>0</v>
      </c>
      <c r="V23" s="307"/>
      <c r="W23" s="307"/>
      <c r="X23" s="307">
        <f>SUM(X19:X22)</f>
        <v>0</v>
      </c>
      <c r="Y23" s="307"/>
      <c r="Z23" s="307"/>
      <c r="AA23" s="308">
        <f>X23-U23</f>
        <v>0</v>
      </c>
      <c r="AB23" s="308"/>
      <c r="AC23" s="308"/>
      <c r="AD23" s="348" t="e">
        <f>(X23/U23)*100</f>
        <v>#DIV/0!</v>
      </c>
      <c r="AE23" s="348"/>
      <c r="AF23" s="348"/>
    </row>
    <row r="24" spans="1:32" ht="18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R24" s="255"/>
      <c r="S24" s="255"/>
      <c r="T24" s="255"/>
      <c r="U24" s="255"/>
      <c r="V24" s="255"/>
      <c r="AF24" s="255"/>
    </row>
    <row r="25" spans="1:32" ht="16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R25" s="255"/>
      <c r="S25" s="255"/>
      <c r="T25" s="255"/>
      <c r="U25" s="255"/>
      <c r="V25" s="255"/>
      <c r="AF25" s="255"/>
    </row>
    <row r="26" s="4" customFormat="1" ht="18.75" customHeight="1">
      <c r="C26" s="4" t="s">
        <v>462</v>
      </c>
    </row>
    <row r="27" spans="1:32" ht="18.75">
      <c r="A27" s="256"/>
      <c r="B27" s="256"/>
      <c r="C27" s="256"/>
      <c r="D27" s="256"/>
      <c r="E27" s="256"/>
      <c r="F27" s="256"/>
      <c r="G27" s="256"/>
      <c r="H27" s="256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6"/>
      <c r="Z27" s="352"/>
      <c r="AA27" s="352"/>
      <c r="AB27" s="352"/>
      <c r="AD27" s="353" t="s">
        <v>463</v>
      </c>
      <c r="AE27" s="353"/>
      <c r="AF27" s="353"/>
    </row>
    <row r="28" spans="1:32" ht="24.75" customHeight="1">
      <c r="A28" s="301" t="s">
        <v>448</v>
      </c>
      <c r="B28" s="301" t="s">
        <v>464</v>
      </c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54" t="s">
        <v>465</v>
      </c>
      <c r="N28" s="354"/>
      <c r="O28" s="354"/>
      <c r="P28" s="354"/>
      <c r="Q28" s="354" t="s">
        <v>466</v>
      </c>
      <c r="R28" s="354"/>
      <c r="S28" s="354"/>
      <c r="T28" s="354"/>
      <c r="U28" s="354" t="s">
        <v>467</v>
      </c>
      <c r="V28" s="354"/>
      <c r="W28" s="354"/>
      <c r="X28" s="354"/>
      <c r="Y28" s="354" t="s">
        <v>468</v>
      </c>
      <c r="Z28" s="354"/>
      <c r="AA28" s="354"/>
      <c r="AB28" s="354"/>
      <c r="AC28" s="354" t="s">
        <v>91</v>
      </c>
      <c r="AD28" s="354"/>
      <c r="AE28" s="354"/>
      <c r="AF28" s="354"/>
    </row>
    <row r="29" spans="1:32" ht="24.75" customHeight="1">
      <c r="A29" s="301"/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54" t="s">
        <v>438</v>
      </c>
      <c r="N29" s="354" t="s">
        <v>43</v>
      </c>
      <c r="O29" s="354" t="s">
        <v>44</v>
      </c>
      <c r="P29" s="354" t="s">
        <v>45</v>
      </c>
      <c r="Q29" s="354" t="s">
        <v>438</v>
      </c>
      <c r="R29" s="354" t="s">
        <v>43</v>
      </c>
      <c r="S29" s="354" t="s">
        <v>44</v>
      </c>
      <c r="T29" s="354" t="s">
        <v>45</v>
      </c>
      <c r="U29" s="354" t="s">
        <v>438</v>
      </c>
      <c r="V29" s="354" t="s">
        <v>43</v>
      </c>
      <c r="W29" s="354" t="s">
        <v>44</v>
      </c>
      <c r="X29" s="354" t="s">
        <v>45</v>
      </c>
      <c r="Y29" s="354" t="s">
        <v>438</v>
      </c>
      <c r="Z29" s="354" t="s">
        <v>43</v>
      </c>
      <c r="AA29" s="354" t="s">
        <v>44</v>
      </c>
      <c r="AB29" s="354" t="s">
        <v>45</v>
      </c>
      <c r="AC29" s="354" t="s">
        <v>438</v>
      </c>
      <c r="AD29" s="354" t="s">
        <v>43</v>
      </c>
      <c r="AE29" s="354" t="s">
        <v>44</v>
      </c>
      <c r="AF29" s="354" t="s">
        <v>45</v>
      </c>
    </row>
    <row r="30" spans="1:32" ht="24.75" customHeight="1">
      <c r="A30" s="301"/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54"/>
      <c r="N30" s="354"/>
      <c r="O30" s="354"/>
      <c r="P30" s="354"/>
      <c r="Q30" s="354"/>
      <c r="R30" s="354"/>
      <c r="S30" s="354"/>
      <c r="T30" s="354"/>
      <c r="U30" s="354"/>
      <c r="V30" s="354"/>
      <c r="W30" s="354"/>
      <c r="X30" s="354"/>
      <c r="Y30" s="354"/>
      <c r="Z30" s="354"/>
      <c r="AA30" s="354"/>
      <c r="AB30" s="354"/>
      <c r="AC30" s="354"/>
      <c r="AD30" s="354"/>
      <c r="AE30" s="354"/>
      <c r="AF30" s="354"/>
    </row>
    <row r="31" spans="1:32" ht="18.75" customHeight="1">
      <c r="A31" s="258">
        <v>1</v>
      </c>
      <c r="B31" s="355">
        <v>2</v>
      </c>
      <c r="C31" s="355"/>
      <c r="D31" s="355"/>
      <c r="E31" s="355"/>
      <c r="F31" s="355"/>
      <c r="G31" s="355"/>
      <c r="H31" s="355"/>
      <c r="I31" s="355"/>
      <c r="J31" s="355"/>
      <c r="K31" s="355"/>
      <c r="L31" s="355"/>
      <c r="M31" s="239">
        <v>3</v>
      </c>
      <c r="N31" s="239">
        <v>4</v>
      </c>
      <c r="O31" s="239">
        <v>5</v>
      </c>
      <c r="P31" s="239">
        <v>6</v>
      </c>
      <c r="Q31" s="239">
        <v>7</v>
      </c>
      <c r="R31" s="239">
        <v>8</v>
      </c>
      <c r="S31" s="239">
        <v>9</v>
      </c>
      <c r="T31" s="239">
        <v>10</v>
      </c>
      <c r="U31" s="239">
        <v>11</v>
      </c>
      <c r="V31" s="239">
        <v>12</v>
      </c>
      <c r="W31" s="239">
        <v>13</v>
      </c>
      <c r="X31" s="239">
        <v>14</v>
      </c>
      <c r="Y31" s="239">
        <v>15</v>
      </c>
      <c r="Z31" s="239">
        <v>16</v>
      </c>
      <c r="AA31" s="239">
        <v>17</v>
      </c>
      <c r="AB31" s="239">
        <v>18</v>
      </c>
      <c r="AC31" s="239">
        <v>19</v>
      </c>
      <c r="AD31" s="239">
        <v>20</v>
      </c>
      <c r="AE31" s="239">
        <v>21</v>
      </c>
      <c r="AF31" s="239">
        <v>22</v>
      </c>
    </row>
    <row r="32" spans="1:32" ht="19.5" customHeight="1">
      <c r="A32" s="259"/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220"/>
      <c r="N32" s="220"/>
      <c r="O32" s="220">
        <f>N32-M32</f>
        <v>0</v>
      </c>
      <c r="P32" s="260" t="e">
        <f>N32/M32*100</f>
        <v>#DIV/0!</v>
      </c>
      <c r="Q32" s="220"/>
      <c r="R32" s="220"/>
      <c r="S32" s="220">
        <f>R32-Q32</f>
        <v>0</v>
      </c>
      <c r="T32" s="260" t="e">
        <f>R32/Q32*100</f>
        <v>#DIV/0!</v>
      </c>
      <c r="U32" s="220"/>
      <c r="V32" s="220"/>
      <c r="W32" s="220">
        <f>V32-U32</f>
        <v>0</v>
      </c>
      <c r="X32" s="260" t="e">
        <f>V32/U32*100</f>
        <v>#DIV/0!</v>
      </c>
      <c r="Y32" s="220"/>
      <c r="Z32" s="220"/>
      <c r="AA32" s="220">
        <f>Z32-Y32</f>
        <v>0</v>
      </c>
      <c r="AB32" s="260" t="e">
        <f>Z32/Y32*100</f>
        <v>#DIV/0!</v>
      </c>
      <c r="AC32" s="220">
        <f>SUM(M32,Q32,U32,Y32)</f>
        <v>0</v>
      </c>
      <c r="AD32" s="220">
        <f>SUM(N32,R32,V32,Z32)</f>
        <v>0</v>
      </c>
      <c r="AE32" s="220">
        <f>AD32-AC32</f>
        <v>0</v>
      </c>
      <c r="AF32" s="260" t="e">
        <f>AD32/AC32*100</f>
        <v>#DIV/0!</v>
      </c>
    </row>
    <row r="33" spans="1:32" ht="19.5" customHeight="1">
      <c r="A33" s="259"/>
      <c r="B33" s="356"/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220"/>
      <c r="N33" s="220"/>
      <c r="O33" s="220">
        <f>N33-M33</f>
        <v>0</v>
      </c>
      <c r="P33" s="260" t="e">
        <f>N33/M33*100</f>
        <v>#DIV/0!</v>
      </c>
      <c r="Q33" s="220"/>
      <c r="R33" s="220"/>
      <c r="S33" s="220">
        <f>R33-Q33</f>
        <v>0</v>
      </c>
      <c r="T33" s="260" t="e">
        <f>R33/Q33*100</f>
        <v>#DIV/0!</v>
      </c>
      <c r="U33" s="220"/>
      <c r="V33" s="220"/>
      <c r="W33" s="220">
        <f>V33-U33</f>
        <v>0</v>
      </c>
      <c r="X33" s="260" t="e">
        <f>V33/U33*100</f>
        <v>#DIV/0!</v>
      </c>
      <c r="Y33" s="220"/>
      <c r="Z33" s="220"/>
      <c r="AA33" s="220">
        <f>Z33-Y33</f>
        <v>0</v>
      </c>
      <c r="AB33" s="260" t="e">
        <f>Z33/Y33*100</f>
        <v>#DIV/0!</v>
      </c>
      <c r="AC33" s="220">
        <f>SUM(M33,Q33,U33,Y33)</f>
        <v>0</v>
      </c>
      <c r="AD33" s="220">
        <f>SUM(N33,R33,V33,Z33)</f>
        <v>0</v>
      </c>
      <c r="AE33" s="220">
        <f>AD33-AC33</f>
        <v>0</v>
      </c>
      <c r="AF33" s="260" t="e">
        <f>AD33/AC33*100</f>
        <v>#DIV/0!</v>
      </c>
    </row>
    <row r="34" spans="1:32" ht="19.5" customHeight="1">
      <c r="A34" s="259"/>
      <c r="B34" s="356"/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220"/>
      <c r="N34" s="220"/>
      <c r="O34" s="220">
        <f>N34-M34</f>
        <v>0</v>
      </c>
      <c r="P34" s="260" t="e">
        <f>N34/M34*100</f>
        <v>#DIV/0!</v>
      </c>
      <c r="Q34" s="220"/>
      <c r="R34" s="220"/>
      <c r="S34" s="220">
        <f>R34-Q34</f>
        <v>0</v>
      </c>
      <c r="T34" s="260" t="e">
        <f>R34/Q34*100</f>
        <v>#DIV/0!</v>
      </c>
      <c r="U34" s="220"/>
      <c r="V34" s="220"/>
      <c r="W34" s="220">
        <f>V34-U34</f>
        <v>0</v>
      </c>
      <c r="X34" s="260" t="e">
        <f>V34/U34*100</f>
        <v>#DIV/0!</v>
      </c>
      <c r="Y34" s="220"/>
      <c r="Z34" s="220"/>
      <c r="AA34" s="220">
        <f>Z34-Y34</f>
        <v>0</v>
      </c>
      <c r="AB34" s="260" t="e">
        <f>Z34/Y34*100</f>
        <v>#DIV/0!</v>
      </c>
      <c r="AC34" s="220">
        <f>SUM(M34,Q34,U34,Y34)</f>
        <v>0</v>
      </c>
      <c r="AD34" s="220">
        <f>SUM(N34,R34,V34,Z34)</f>
        <v>0</v>
      </c>
      <c r="AE34" s="220">
        <f>AD34-AC34</f>
        <v>0</v>
      </c>
      <c r="AF34" s="260" t="e">
        <f>AD34/AC34*100</f>
        <v>#DIV/0!</v>
      </c>
    </row>
    <row r="35" spans="1:32" ht="19.5" customHeight="1">
      <c r="A35" s="259"/>
      <c r="B35" s="356"/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220"/>
      <c r="N35" s="220"/>
      <c r="O35" s="220">
        <f>N35-M35</f>
        <v>0</v>
      </c>
      <c r="P35" s="260" t="e">
        <f>N35/M35*100</f>
        <v>#DIV/0!</v>
      </c>
      <c r="Q35" s="220"/>
      <c r="R35" s="220"/>
      <c r="S35" s="220">
        <f>R35-Q35</f>
        <v>0</v>
      </c>
      <c r="T35" s="260" t="e">
        <f>R35/Q35*100</f>
        <v>#DIV/0!</v>
      </c>
      <c r="U35" s="220"/>
      <c r="V35" s="220"/>
      <c r="W35" s="220">
        <f>V35-U35</f>
        <v>0</v>
      </c>
      <c r="X35" s="260" t="e">
        <f>V35/U35*100</f>
        <v>#DIV/0!</v>
      </c>
      <c r="Y35" s="220"/>
      <c r="Z35" s="220"/>
      <c r="AA35" s="220">
        <f>Z35-Y35</f>
        <v>0</v>
      </c>
      <c r="AB35" s="260" t="e">
        <f>Z35/Y35*100</f>
        <v>#DIV/0!</v>
      </c>
      <c r="AC35" s="220">
        <f>SUM(M35,Q35,U35,Y35)</f>
        <v>0</v>
      </c>
      <c r="AD35" s="220">
        <f>SUM(N35,R35,V35,Z35)</f>
        <v>0</v>
      </c>
      <c r="AE35" s="220">
        <f>AD35-AC35</f>
        <v>0</v>
      </c>
      <c r="AF35" s="260" t="e">
        <f>AD35/AC35*100</f>
        <v>#DIV/0!</v>
      </c>
    </row>
    <row r="36" spans="1:32" ht="24.75" customHeight="1">
      <c r="A36" s="357" t="s">
        <v>91</v>
      </c>
      <c r="B36" s="357"/>
      <c r="C36" s="357"/>
      <c r="D36" s="357"/>
      <c r="E36" s="357"/>
      <c r="F36" s="357"/>
      <c r="G36" s="357"/>
      <c r="H36" s="357"/>
      <c r="I36" s="357"/>
      <c r="J36" s="357"/>
      <c r="K36" s="357"/>
      <c r="L36" s="357"/>
      <c r="M36" s="218">
        <f>SUM(M32:M35)</f>
        <v>0</v>
      </c>
      <c r="N36" s="218">
        <f>SUM(N32:N35)</f>
        <v>0</v>
      </c>
      <c r="O36" s="219">
        <f>SUM(O32:O35)</f>
        <v>0</v>
      </c>
      <c r="P36" s="261" t="e">
        <f>N36/M36*100</f>
        <v>#DIV/0!</v>
      </c>
      <c r="Q36" s="218">
        <f>SUM(Q32:Q35)</f>
        <v>0</v>
      </c>
      <c r="R36" s="218">
        <f>SUM(R32:R35)</f>
        <v>0</v>
      </c>
      <c r="S36" s="219">
        <f>SUM(S32:S35)</f>
        <v>0</v>
      </c>
      <c r="T36" s="261" t="e">
        <f>R36/Q36*100</f>
        <v>#DIV/0!</v>
      </c>
      <c r="U36" s="218">
        <f>SUM(U32:U35)</f>
        <v>0</v>
      </c>
      <c r="V36" s="218">
        <f>SUM(V32:V35)</f>
        <v>0</v>
      </c>
      <c r="W36" s="219">
        <f>SUM(W32:W35)</f>
        <v>0</v>
      </c>
      <c r="X36" s="261" t="e">
        <f>V36/U36*100</f>
        <v>#DIV/0!</v>
      </c>
      <c r="Y36" s="218">
        <f>SUM(Y32:Y35)</f>
        <v>0</v>
      </c>
      <c r="Z36" s="218">
        <f>SUM(Z32:Z35)</f>
        <v>0</v>
      </c>
      <c r="AA36" s="219">
        <f>SUM(AA32:AA35)</f>
        <v>0</v>
      </c>
      <c r="AB36" s="261" t="e">
        <f>Z36/Y36*100</f>
        <v>#DIV/0!</v>
      </c>
      <c r="AC36" s="218">
        <f>SUM(AC32:AC35)</f>
        <v>0</v>
      </c>
      <c r="AD36" s="218">
        <f>SUM(AD32:AD35)</f>
        <v>0</v>
      </c>
      <c r="AE36" s="219">
        <f>SUM(AE32:AE35)</f>
        <v>0</v>
      </c>
      <c r="AF36" s="261" t="e">
        <f>AD36/AC36*100</f>
        <v>#DIV/0!</v>
      </c>
    </row>
    <row r="37" spans="1:32" ht="24.75" customHeight="1">
      <c r="A37" s="358" t="s">
        <v>469</v>
      </c>
      <c r="B37" s="358"/>
      <c r="C37" s="358"/>
      <c r="D37" s="358"/>
      <c r="E37" s="358"/>
      <c r="F37" s="358"/>
      <c r="G37" s="358"/>
      <c r="H37" s="358"/>
      <c r="I37" s="358"/>
      <c r="J37" s="358"/>
      <c r="K37" s="358"/>
      <c r="L37" s="358"/>
      <c r="M37" s="262" t="e">
        <f>M36/AC36*100</f>
        <v>#DIV/0!</v>
      </c>
      <c r="N37" s="262" t="e">
        <f>N36/AD36*100</f>
        <v>#DIV/0!</v>
      </c>
      <c r="O37" s="98"/>
      <c r="P37" s="98"/>
      <c r="Q37" s="262" t="e">
        <f>Q36/AC36*100</f>
        <v>#DIV/0!</v>
      </c>
      <c r="R37" s="262" t="e">
        <f>R36/AD36*100</f>
        <v>#DIV/0!</v>
      </c>
      <c r="S37" s="98"/>
      <c r="T37" s="98"/>
      <c r="U37" s="262" t="e">
        <f>U36/AC36*100</f>
        <v>#DIV/0!</v>
      </c>
      <c r="V37" s="262" t="e">
        <f>V36/AD36*100</f>
        <v>#DIV/0!</v>
      </c>
      <c r="W37" s="98"/>
      <c r="X37" s="98"/>
      <c r="Y37" s="262" t="e">
        <f>Y36/AC36*100</f>
        <v>#DIV/0!</v>
      </c>
      <c r="Z37" s="262" t="e">
        <f>Z36/AD36*100</f>
        <v>#DIV/0!</v>
      </c>
      <c r="AA37" s="98"/>
      <c r="AB37" s="98"/>
      <c r="AC37" s="262" t="e">
        <f>SUM(M37,Q37,U37,Y37)</f>
        <v>#DIV/0!</v>
      </c>
      <c r="AD37" s="262" t="e">
        <f>SUM(N37,R37,V37,Z37)</f>
        <v>#DIV/0!</v>
      </c>
      <c r="AE37" s="98"/>
      <c r="AF37" s="98"/>
    </row>
    <row r="38" spans="1:22" ht="15" customHeight="1">
      <c r="A38" s="241"/>
      <c r="B38" s="241"/>
      <c r="C38" s="241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</row>
    <row r="39" spans="1:22" ht="15" customHeight="1">
      <c r="A39" s="241"/>
      <c r="B39" s="241"/>
      <c r="C39" s="241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</row>
    <row r="40" s="4" customFormat="1" ht="31.5" customHeight="1">
      <c r="C40" s="4" t="s">
        <v>470</v>
      </c>
    </row>
    <row r="41" spans="1:32" s="264" customFormat="1" ht="18.75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L41" s="116"/>
      <c r="AD41" s="359" t="s">
        <v>463</v>
      </c>
      <c r="AE41" s="359"/>
      <c r="AF41" s="359"/>
    </row>
    <row r="42" spans="1:32" s="265" customFormat="1" ht="34.5" customHeight="1">
      <c r="A42" s="281" t="s">
        <v>448</v>
      </c>
      <c r="B42" s="282" t="s">
        <v>471</v>
      </c>
      <c r="C42" s="282"/>
      <c r="D42" s="282" t="s">
        <v>472</v>
      </c>
      <c r="E42" s="282"/>
      <c r="F42" s="282" t="s">
        <v>473</v>
      </c>
      <c r="G42" s="282"/>
      <c r="H42" s="282" t="s">
        <v>474</v>
      </c>
      <c r="I42" s="282"/>
      <c r="J42" s="282" t="s">
        <v>475</v>
      </c>
      <c r="K42" s="282"/>
      <c r="L42" s="282" t="s">
        <v>39</v>
      </c>
      <c r="M42" s="282"/>
      <c r="N42" s="282"/>
      <c r="O42" s="282"/>
      <c r="P42" s="282"/>
      <c r="Q42" s="282"/>
      <c r="R42" s="282"/>
      <c r="S42" s="282"/>
      <c r="T42" s="282"/>
      <c r="U42" s="282"/>
      <c r="V42" s="282" t="s">
        <v>476</v>
      </c>
      <c r="W42" s="282"/>
      <c r="X42" s="282"/>
      <c r="Y42" s="282"/>
      <c r="Z42" s="282"/>
      <c r="AA42" s="282" t="s">
        <v>477</v>
      </c>
      <c r="AB42" s="282"/>
      <c r="AC42" s="282"/>
      <c r="AD42" s="282"/>
      <c r="AE42" s="282"/>
      <c r="AF42" s="282"/>
    </row>
    <row r="43" spans="1:32" s="265" customFormat="1" ht="52.5" customHeight="1">
      <c r="A43" s="281"/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 t="s">
        <v>478</v>
      </c>
      <c r="M43" s="282"/>
      <c r="N43" s="282" t="s">
        <v>479</v>
      </c>
      <c r="O43" s="282"/>
      <c r="P43" s="282" t="s">
        <v>480</v>
      </c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</row>
    <row r="44" spans="1:32" s="266" customFormat="1" ht="82.5" customHeight="1">
      <c r="A44" s="281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 t="s">
        <v>143</v>
      </c>
      <c r="Q44" s="282"/>
      <c r="R44" s="282" t="s">
        <v>481</v>
      </c>
      <c r="S44" s="282"/>
      <c r="T44" s="282" t="s">
        <v>482</v>
      </c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</row>
    <row r="45" spans="1:32" s="265" customFormat="1" ht="18.75" customHeight="1">
      <c r="A45" s="80">
        <v>1</v>
      </c>
      <c r="B45" s="282">
        <v>2</v>
      </c>
      <c r="C45" s="282"/>
      <c r="D45" s="282">
        <v>3</v>
      </c>
      <c r="E45" s="282"/>
      <c r="F45" s="282">
        <v>4</v>
      </c>
      <c r="G45" s="282"/>
      <c r="H45" s="282">
        <v>5</v>
      </c>
      <c r="I45" s="282"/>
      <c r="J45" s="282">
        <v>6</v>
      </c>
      <c r="K45" s="282"/>
      <c r="L45" s="282">
        <v>7</v>
      </c>
      <c r="M45" s="282"/>
      <c r="N45" s="282">
        <v>8</v>
      </c>
      <c r="O45" s="282"/>
      <c r="P45" s="282">
        <v>9</v>
      </c>
      <c r="Q45" s="282"/>
      <c r="R45" s="281">
        <v>10</v>
      </c>
      <c r="S45" s="281"/>
      <c r="T45" s="282">
        <v>11</v>
      </c>
      <c r="U45" s="282"/>
      <c r="V45" s="282">
        <v>12</v>
      </c>
      <c r="W45" s="282"/>
      <c r="X45" s="282"/>
      <c r="Y45" s="282"/>
      <c r="Z45" s="282"/>
      <c r="AA45" s="282">
        <v>13</v>
      </c>
      <c r="AB45" s="282"/>
      <c r="AC45" s="282"/>
      <c r="AD45" s="282"/>
      <c r="AE45" s="282"/>
      <c r="AF45" s="282"/>
    </row>
    <row r="46" spans="1:32" s="265" customFormat="1" ht="19.5" customHeight="1">
      <c r="A46" s="267"/>
      <c r="B46" s="360"/>
      <c r="C46" s="360"/>
      <c r="D46" s="326"/>
      <c r="E46" s="326"/>
      <c r="F46" s="311"/>
      <c r="G46" s="311"/>
      <c r="H46" s="311"/>
      <c r="I46" s="311"/>
      <c r="J46" s="311"/>
      <c r="K46" s="311"/>
      <c r="L46" s="311"/>
      <c r="M46" s="311"/>
      <c r="N46" s="317">
        <f aca="true" t="shared" si="0" ref="N46:N52">SUM(P46,R46,T46)</f>
        <v>0</v>
      </c>
      <c r="O46" s="317"/>
      <c r="P46" s="311"/>
      <c r="Q46" s="311"/>
      <c r="R46" s="311"/>
      <c r="S46" s="311"/>
      <c r="T46" s="311"/>
      <c r="U46" s="311"/>
      <c r="V46" s="361"/>
      <c r="W46" s="361"/>
      <c r="X46" s="361"/>
      <c r="Y46" s="361"/>
      <c r="Z46" s="361"/>
      <c r="AA46" s="325"/>
      <c r="AB46" s="325"/>
      <c r="AC46" s="325"/>
      <c r="AD46" s="325"/>
      <c r="AE46" s="325"/>
      <c r="AF46" s="325"/>
    </row>
    <row r="47" spans="1:32" s="265" customFormat="1" ht="19.5" customHeight="1">
      <c r="A47" s="267"/>
      <c r="B47" s="360"/>
      <c r="C47" s="360"/>
      <c r="D47" s="326"/>
      <c r="E47" s="326"/>
      <c r="F47" s="311"/>
      <c r="G47" s="311"/>
      <c r="H47" s="311"/>
      <c r="I47" s="311"/>
      <c r="J47" s="311"/>
      <c r="K47" s="311"/>
      <c r="L47" s="311"/>
      <c r="M47" s="311"/>
      <c r="N47" s="317">
        <f t="shared" si="0"/>
        <v>0</v>
      </c>
      <c r="O47" s="317"/>
      <c r="P47" s="311"/>
      <c r="Q47" s="311"/>
      <c r="R47" s="311"/>
      <c r="S47" s="311"/>
      <c r="T47" s="311"/>
      <c r="U47" s="311"/>
      <c r="V47" s="361"/>
      <c r="W47" s="361"/>
      <c r="X47" s="361"/>
      <c r="Y47" s="361"/>
      <c r="Z47" s="361"/>
      <c r="AA47" s="325"/>
      <c r="AB47" s="325"/>
      <c r="AC47" s="325"/>
      <c r="AD47" s="325"/>
      <c r="AE47" s="325"/>
      <c r="AF47" s="325"/>
    </row>
    <row r="48" spans="1:32" s="265" customFormat="1" ht="19.5" customHeight="1">
      <c r="A48" s="267"/>
      <c r="B48" s="360"/>
      <c r="C48" s="360"/>
      <c r="D48" s="326"/>
      <c r="E48" s="326"/>
      <c r="F48" s="311"/>
      <c r="G48" s="311"/>
      <c r="H48" s="311"/>
      <c r="I48" s="311"/>
      <c r="J48" s="311"/>
      <c r="K48" s="311"/>
      <c r="L48" s="311"/>
      <c r="M48" s="311"/>
      <c r="N48" s="317">
        <f t="shared" si="0"/>
        <v>0</v>
      </c>
      <c r="O48" s="317"/>
      <c r="P48" s="311"/>
      <c r="Q48" s="311"/>
      <c r="R48" s="311"/>
      <c r="S48" s="311"/>
      <c r="T48" s="311"/>
      <c r="U48" s="311"/>
      <c r="V48" s="361"/>
      <c r="W48" s="361"/>
      <c r="X48" s="361"/>
      <c r="Y48" s="361"/>
      <c r="Z48" s="361"/>
      <c r="AA48" s="325"/>
      <c r="AB48" s="325"/>
      <c r="AC48" s="325"/>
      <c r="AD48" s="325"/>
      <c r="AE48" s="325"/>
      <c r="AF48" s="325"/>
    </row>
    <row r="49" spans="1:32" s="265" customFormat="1" ht="19.5" customHeight="1">
      <c r="A49" s="267"/>
      <c r="B49" s="360"/>
      <c r="C49" s="360"/>
      <c r="D49" s="326"/>
      <c r="E49" s="326"/>
      <c r="F49" s="311"/>
      <c r="G49" s="311"/>
      <c r="H49" s="311"/>
      <c r="I49" s="311"/>
      <c r="J49" s="311"/>
      <c r="K49" s="311"/>
      <c r="L49" s="311"/>
      <c r="M49" s="311"/>
      <c r="N49" s="317">
        <f t="shared" si="0"/>
        <v>0</v>
      </c>
      <c r="O49" s="317"/>
      <c r="P49" s="311"/>
      <c r="Q49" s="311"/>
      <c r="R49" s="311"/>
      <c r="S49" s="311"/>
      <c r="T49" s="311"/>
      <c r="U49" s="311"/>
      <c r="V49" s="361"/>
      <c r="W49" s="361"/>
      <c r="X49" s="361"/>
      <c r="Y49" s="361"/>
      <c r="Z49" s="361"/>
      <c r="AA49" s="325"/>
      <c r="AB49" s="325"/>
      <c r="AC49" s="325"/>
      <c r="AD49" s="325"/>
      <c r="AE49" s="325"/>
      <c r="AF49" s="325"/>
    </row>
    <row r="50" spans="1:32" s="265" customFormat="1" ht="19.5" customHeight="1">
      <c r="A50" s="267"/>
      <c r="B50" s="360"/>
      <c r="C50" s="360"/>
      <c r="D50" s="326"/>
      <c r="E50" s="326"/>
      <c r="F50" s="311"/>
      <c r="G50" s="311"/>
      <c r="H50" s="311"/>
      <c r="I50" s="311"/>
      <c r="J50" s="311"/>
      <c r="K50" s="311"/>
      <c r="L50" s="311"/>
      <c r="M50" s="311"/>
      <c r="N50" s="317">
        <f t="shared" si="0"/>
        <v>0</v>
      </c>
      <c r="O50" s="317"/>
      <c r="P50" s="311"/>
      <c r="Q50" s="311"/>
      <c r="R50" s="311"/>
      <c r="S50" s="311"/>
      <c r="T50" s="311"/>
      <c r="U50" s="311"/>
      <c r="V50" s="361"/>
      <c r="W50" s="361"/>
      <c r="X50" s="361"/>
      <c r="Y50" s="361"/>
      <c r="Z50" s="361"/>
      <c r="AA50" s="325"/>
      <c r="AB50" s="325"/>
      <c r="AC50" s="325"/>
      <c r="AD50" s="325"/>
      <c r="AE50" s="325"/>
      <c r="AF50" s="325"/>
    </row>
    <row r="51" spans="1:32" s="265" customFormat="1" ht="19.5" customHeight="1">
      <c r="A51" s="267"/>
      <c r="B51" s="360"/>
      <c r="C51" s="360"/>
      <c r="D51" s="326"/>
      <c r="E51" s="326"/>
      <c r="F51" s="311"/>
      <c r="G51" s="311"/>
      <c r="H51" s="311"/>
      <c r="I51" s="311"/>
      <c r="J51" s="311"/>
      <c r="K51" s="311"/>
      <c r="L51" s="311"/>
      <c r="M51" s="311"/>
      <c r="N51" s="317">
        <f t="shared" si="0"/>
        <v>0</v>
      </c>
      <c r="O51" s="317"/>
      <c r="P51" s="311"/>
      <c r="Q51" s="311"/>
      <c r="R51" s="311"/>
      <c r="S51" s="311"/>
      <c r="T51" s="311"/>
      <c r="U51" s="311"/>
      <c r="V51" s="361"/>
      <c r="W51" s="361"/>
      <c r="X51" s="361"/>
      <c r="Y51" s="361"/>
      <c r="Z51" s="361"/>
      <c r="AA51" s="325"/>
      <c r="AB51" s="325"/>
      <c r="AC51" s="325"/>
      <c r="AD51" s="325"/>
      <c r="AE51" s="325"/>
      <c r="AF51" s="325"/>
    </row>
    <row r="52" spans="1:32" s="265" customFormat="1" ht="19.5" customHeight="1">
      <c r="A52" s="267"/>
      <c r="B52" s="360"/>
      <c r="C52" s="360"/>
      <c r="D52" s="326"/>
      <c r="E52" s="326"/>
      <c r="F52" s="311"/>
      <c r="G52" s="311"/>
      <c r="H52" s="311"/>
      <c r="I52" s="311"/>
      <c r="J52" s="311"/>
      <c r="K52" s="311"/>
      <c r="L52" s="311"/>
      <c r="M52" s="311"/>
      <c r="N52" s="317">
        <f t="shared" si="0"/>
        <v>0</v>
      </c>
      <c r="O52" s="317"/>
      <c r="P52" s="311"/>
      <c r="Q52" s="311"/>
      <c r="R52" s="311"/>
      <c r="S52" s="311"/>
      <c r="T52" s="311"/>
      <c r="U52" s="311"/>
      <c r="V52" s="361"/>
      <c r="W52" s="361"/>
      <c r="X52" s="361"/>
      <c r="Y52" s="361"/>
      <c r="Z52" s="361"/>
      <c r="AA52" s="325"/>
      <c r="AB52" s="325"/>
      <c r="AC52" s="325"/>
      <c r="AD52" s="325"/>
      <c r="AE52" s="325"/>
      <c r="AF52" s="325"/>
    </row>
    <row r="53" spans="1:32" s="265" customFormat="1" ht="24.75" customHeight="1">
      <c r="A53" s="362" t="s">
        <v>91</v>
      </c>
      <c r="B53" s="362"/>
      <c r="C53" s="362"/>
      <c r="D53" s="362"/>
      <c r="E53" s="362"/>
      <c r="F53" s="307">
        <f>SUM(F46:F52)</f>
        <v>0</v>
      </c>
      <c r="G53" s="307"/>
      <c r="H53" s="307">
        <f>SUM(H46:H52)</f>
        <v>0</v>
      </c>
      <c r="I53" s="307"/>
      <c r="J53" s="307">
        <f>SUM(J46:J52)</f>
        <v>0</v>
      </c>
      <c r="K53" s="307"/>
      <c r="L53" s="307">
        <f>SUM(L46:L52)</f>
        <v>0</v>
      </c>
      <c r="M53" s="307"/>
      <c r="N53" s="307">
        <f>SUM(N46:N52)</f>
        <v>0</v>
      </c>
      <c r="O53" s="307"/>
      <c r="P53" s="307">
        <f>SUM(P46:P52)</f>
        <v>0</v>
      </c>
      <c r="Q53" s="307"/>
      <c r="R53" s="307">
        <f>SUM(R46:R52)</f>
        <v>0</v>
      </c>
      <c r="S53" s="307"/>
      <c r="T53" s="307">
        <f>SUM(T46:T52)</f>
        <v>0</v>
      </c>
      <c r="U53" s="307"/>
      <c r="V53" s="363"/>
      <c r="W53" s="363"/>
      <c r="X53" s="363"/>
      <c r="Y53" s="363"/>
      <c r="Z53" s="363"/>
      <c r="AA53" s="330"/>
      <c r="AB53" s="330"/>
      <c r="AC53" s="330"/>
      <c r="AD53" s="330"/>
      <c r="AE53" s="330"/>
      <c r="AF53" s="330"/>
    </row>
    <row r="54" spans="1:22" ht="13.5" customHeight="1">
      <c r="A54" s="241"/>
      <c r="B54" s="241"/>
      <c r="C54" s="241"/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</row>
    <row r="55" spans="1:22" ht="15" customHeight="1">
      <c r="A55" s="241"/>
      <c r="B55" s="241"/>
      <c r="C55" s="241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</row>
    <row r="56" spans="1:27" ht="15" customHeight="1">
      <c r="A56" s="241"/>
      <c r="B56" s="364" t="s">
        <v>483</v>
      </c>
      <c r="C56" s="364"/>
      <c r="D56" s="364"/>
      <c r="E56" s="364"/>
      <c r="F56" s="364"/>
      <c r="G56" s="364"/>
      <c r="H56" s="263"/>
      <c r="I56" s="263"/>
      <c r="J56" s="263"/>
      <c r="K56" s="263"/>
      <c r="L56" s="263"/>
      <c r="M56" s="365" t="s">
        <v>484</v>
      </c>
      <c r="N56" s="365"/>
      <c r="O56" s="365"/>
      <c r="P56" s="365"/>
      <c r="Q56" s="365"/>
      <c r="R56" s="263"/>
      <c r="S56" s="263"/>
      <c r="T56" s="263"/>
      <c r="U56" s="263"/>
      <c r="V56" s="263"/>
      <c r="W56" s="280"/>
      <c r="X56" s="280"/>
      <c r="Y56" s="280"/>
      <c r="Z56" s="280"/>
      <c r="AA56" s="280"/>
    </row>
    <row r="57" spans="2:27" s="10" customFormat="1" ht="18.75">
      <c r="B57" s="280" t="s">
        <v>358</v>
      </c>
      <c r="C57" s="280"/>
      <c r="D57" s="280"/>
      <c r="E57" s="280"/>
      <c r="F57" s="280"/>
      <c r="G57" s="280"/>
      <c r="H57" s="4"/>
      <c r="I57" s="4"/>
      <c r="J57" s="4"/>
      <c r="K57" s="4"/>
      <c r="L57" s="4"/>
      <c r="M57" s="280" t="s">
        <v>202</v>
      </c>
      <c r="N57" s="280"/>
      <c r="O57" s="280"/>
      <c r="P57" s="280"/>
      <c r="Q57" s="280"/>
      <c r="V57" s="116"/>
      <c r="W57" s="280" t="s">
        <v>485</v>
      </c>
      <c r="X57" s="280"/>
      <c r="Y57" s="280"/>
      <c r="Z57" s="280"/>
      <c r="AA57" s="280"/>
    </row>
    <row r="58" spans="8:22" s="10" customFormat="1" ht="18.75">
      <c r="H58" s="4"/>
      <c r="I58" s="4"/>
      <c r="J58" s="4"/>
      <c r="K58" s="4"/>
      <c r="L58" s="4"/>
      <c r="V58" s="116"/>
    </row>
    <row r="59" spans="2:27" s="10" customFormat="1" ht="18.75">
      <c r="B59" s="117" t="s">
        <v>445</v>
      </c>
      <c r="C59" s="2"/>
      <c r="D59" s="2"/>
      <c r="E59" s="205"/>
      <c r="F59" s="205"/>
      <c r="I59" s="243"/>
      <c r="J59" s="116"/>
      <c r="M59" s="332" t="s">
        <v>486</v>
      </c>
      <c r="N59" s="332"/>
      <c r="O59" s="332"/>
      <c r="P59" s="332"/>
      <c r="Q59" s="332"/>
      <c r="R59" s="2"/>
      <c r="S59" s="2"/>
      <c r="T59" s="2"/>
      <c r="W59" s="333"/>
      <c r="X59" s="333"/>
      <c r="Y59" s="333"/>
      <c r="Z59" s="243"/>
      <c r="AA59" s="243"/>
    </row>
    <row r="60" spans="2:25" ht="18.75">
      <c r="B60" s="8" t="s">
        <v>271</v>
      </c>
      <c r="C60" s="2"/>
      <c r="D60" s="118"/>
      <c r="E60" s="205"/>
      <c r="F60" s="205"/>
      <c r="I60" s="10"/>
      <c r="K60" s="334" t="s">
        <v>202</v>
      </c>
      <c r="L60" s="334"/>
      <c r="M60" s="334"/>
      <c r="N60" s="334"/>
      <c r="O60" s="334"/>
      <c r="P60" s="334"/>
      <c r="Q60" s="334"/>
      <c r="R60" s="268"/>
      <c r="S60" s="268"/>
      <c r="T60" s="268"/>
      <c r="U60" s="269"/>
      <c r="V60" s="269"/>
      <c r="W60" s="280" t="s">
        <v>203</v>
      </c>
      <c r="X60" s="280"/>
      <c r="Y60" s="280"/>
    </row>
    <row r="61" spans="2:25" ht="18.75">
      <c r="B61" s="8"/>
      <c r="C61" s="2"/>
      <c r="D61" s="118"/>
      <c r="E61" s="205"/>
      <c r="F61" s="205"/>
      <c r="I61" s="10"/>
      <c r="K61" s="270"/>
      <c r="L61" s="270"/>
      <c r="M61" s="271"/>
      <c r="N61" s="271"/>
      <c r="O61" s="271"/>
      <c r="P61" s="271"/>
      <c r="Q61" s="271"/>
      <c r="R61" s="268"/>
      <c r="S61" s="268"/>
      <c r="T61" s="268"/>
      <c r="U61" s="269"/>
      <c r="V61" s="269"/>
      <c r="W61" s="10"/>
      <c r="X61" s="243"/>
      <c r="Y61" s="243"/>
    </row>
    <row r="62" spans="2:25" ht="18.75">
      <c r="B62" s="8"/>
      <c r="C62" s="2"/>
      <c r="D62" s="118"/>
      <c r="E62" s="205"/>
      <c r="F62" s="205"/>
      <c r="I62" s="10"/>
      <c r="K62" s="270"/>
      <c r="L62" s="270"/>
      <c r="M62" s="271"/>
      <c r="N62" s="271"/>
      <c r="O62" s="271"/>
      <c r="P62" s="271"/>
      <c r="Q62" s="271"/>
      <c r="R62" s="268"/>
      <c r="S62" s="268"/>
      <c r="T62" s="268"/>
      <c r="U62" s="269"/>
      <c r="V62" s="269"/>
      <c r="W62" s="10"/>
      <c r="X62" s="243"/>
      <c r="Y62" s="243"/>
    </row>
    <row r="63" s="366" customFormat="1" ht="20.25" customHeight="1"/>
    <row r="64" spans="3:22" ht="18.75"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269"/>
      <c r="T64" s="269"/>
      <c r="U64" s="269"/>
      <c r="V64" s="269"/>
    </row>
    <row r="65" ht="18.75">
      <c r="C65" s="272"/>
    </row>
    <row r="68" ht="19.5">
      <c r="C68" s="273"/>
    </row>
    <row r="69" ht="19.5">
      <c r="C69" s="273"/>
    </row>
    <row r="70" ht="19.5">
      <c r="C70" s="273"/>
    </row>
    <row r="71" ht="19.5">
      <c r="C71" s="273"/>
    </row>
    <row r="72" ht="19.5">
      <c r="C72" s="273"/>
    </row>
    <row r="73" ht="19.5">
      <c r="C73" s="273"/>
    </row>
    <row r="74" ht="19.5">
      <c r="C74" s="273"/>
    </row>
  </sheetData>
  <sheetProtection selectLockedCells="1" selectUnlockedCells="1"/>
  <mergeCells count="288">
    <mergeCell ref="A63:IV63"/>
    <mergeCell ref="B57:G57"/>
    <mergeCell ref="M57:Q57"/>
    <mergeCell ref="W57:AA57"/>
    <mergeCell ref="M59:Q59"/>
    <mergeCell ref="W59:Y59"/>
    <mergeCell ref="K60:Q60"/>
    <mergeCell ref="W60:Y60"/>
    <mergeCell ref="P53:Q53"/>
    <mergeCell ref="R53:S53"/>
    <mergeCell ref="T53:U53"/>
    <mergeCell ref="V53:Z53"/>
    <mergeCell ref="AA53:AF53"/>
    <mergeCell ref="B56:G56"/>
    <mergeCell ref="M56:Q56"/>
    <mergeCell ref="W56:AA56"/>
    <mergeCell ref="A53:E53"/>
    <mergeCell ref="F53:G53"/>
    <mergeCell ref="H53:I53"/>
    <mergeCell ref="J53:K53"/>
    <mergeCell ref="L53:M53"/>
    <mergeCell ref="N53:O53"/>
    <mergeCell ref="N52:O52"/>
    <mergeCell ref="P52:Q52"/>
    <mergeCell ref="R52:S52"/>
    <mergeCell ref="T52:U52"/>
    <mergeCell ref="V52:Z52"/>
    <mergeCell ref="AA52:AF52"/>
    <mergeCell ref="B52:C52"/>
    <mergeCell ref="D52:E52"/>
    <mergeCell ref="F52:G52"/>
    <mergeCell ref="H52:I52"/>
    <mergeCell ref="J52:K52"/>
    <mergeCell ref="L52:M52"/>
    <mergeCell ref="N51:O51"/>
    <mergeCell ref="P51:Q51"/>
    <mergeCell ref="R51:S51"/>
    <mergeCell ref="T51:U51"/>
    <mergeCell ref="V51:Z51"/>
    <mergeCell ref="AA51:AF51"/>
    <mergeCell ref="B51:C51"/>
    <mergeCell ref="D51:E51"/>
    <mergeCell ref="F51:G51"/>
    <mergeCell ref="H51:I51"/>
    <mergeCell ref="J51:K51"/>
    <mergeCell ref="L51:M51"/>
    <mergeCell ref="N50:O50"/>
    <mergeCell ref="P50:Q50"/>
    <mergeCell ref="R50:S50"/>
    <mergeCell ref="T50:U50"/>
    <mergeCell ref="V50:Z50"/>
    <mergeCell ref="AA50:AF50"/>
    <mergeCell ref="B50:C50"/>
    <mergeCell ref="D50:E50"/>
    <mergeCell ref="F50:G50"/>
    <mergeCell ref="H50:I50"/>
    <mergeCell ref="J50:K50"/>
    <mergeCell ref="L50:M50"/>
    <mergeCell ref="N49:O49"/>
    <mergeCell ref="P49:Q49"/>
    <mergeCell ref="R49:S49"/>
    <mergeCell ref="T49:U49"/>
    <mergeCell ref="V49:Z49"/>
    <mergeCell ref="AA49:AF49"/>
    <mergeCell ref="B49:C49"/>
    <mergeCell ref="D49:E49"/>
    <mergeCell ref="F49:G49"/>
    <mergeCell ref="H49:I49"/>
    <mergeCell ref="J49:K49"/>
    <mergeCell ref="L49:M49"/>
    <mergeCell ref="N48:O48"/>
    <mergeCell ref="P48:Q48"/>
    <mergeCell ref="R48:S48"/>
    <mergeCell ref="T48:U48"/>
    <mergeCell ref="V48:Z48"/>
    <mergeCell ref="AA48:AF48"/>
    <mergeCell ref="B48:C48"/>
    <mergeCell ref="D48:E48"/>
    <mergeCell ref="F48:G48"/>
    <mergeCell ref="H48:I48"/>
    <mergeCell ref="J48:K48"/>
    <mergeCell ref="L48:M48"/>
    <mergeCell ref="N47:O47"/>
    <mergeCell ref="P47:Q47"/>
    <mergeCell ref="R47:S47"/>
    <mergeCell ref="T47:U47"/>
    <mergeCell ref="V47:Z47"/>
    <mergeCell ref="AA47:AF47"/>
    <mergeCell ref="B47:C47"/>
    <mergeCell ref="D47:E47"/>
    <mergeCell ref="F47:G47"/>
    <mergeCell ref="H47:I47"/>
    <mergeCell ref="J47:K47"/>
    <mergeCell ref="L47:M47"/>
    <mergeCell ref="N46:O46"/>
    <mergeCell ref="P46:Q46"/>
    <mergeCell ref="R46:S46"/>
    <mergeCell ref="T46:U46"/>
    <mergeCell ref="V46:Z46"/>
    <mergeCell ref="AA46:AF46"/>
    <mergeCell ref="B46:C46"/>
    <mergeCell ref="D46:E46"/>
    <mergeCell ref="F46:G46"/>
    <mergeCell ref="H46:I46"/>
    <mergeCell ref="J46:K46"/>
    <mergeCell ref="L46:M46"/>
    <mergeCell ref="N45:O45"/>
    <mergeCell ref="P45:Q45"/>
    <mergeCell ref="R45:S45"/>
    <mergeCell ref="T45:U45"/>
    <mergeCell ref="V45:Z45"/>
    <mergeCell ref="AA45:AF45"/>
    <mergeCell ref="B45:C45"/>
    <mergeCell ref="D45:E45"/>
    <mergeCell ref="F45:G45"/>
    <mergeCell ref="H45:I45"/>
    <mergeCell ref="J45:K45"/>
    <mergeCell ref="L45:M45"/>
    <mergeCell ref="V42:Z44"/>
    <mergeCell ref="AA42:AF44"/>
    <mergeCell ref="L43:M44"/>
    <mergeCell ref="N43:O44"/>
    <mergeCell ref="P43:U43"/>
    <mergeCell ref="P44:Q44"/>
    <mergeCell ref="R44:S44"/>
    <mergeCell ref="T44:U44"/>
    <mergeCell ref="A36:L36"/>
    <mergeCell ref="A37:L37"/>
    <mergeCell ref="AD41:AF41"/>
    <mergeCell ref="A42:A44"/>
    <mergeCell ref="B42:C44"/>
    <mergeCell ref="D42:E44"/>
    <mergeCell ref="F42:G44"/>
    <mergeCell ref="H42:I44"/>
    <mergeCell ref="J42:K44"/>
    <mergeCell ref="L42:U42"/>
    <mergeCell ref="AF29:AF30"/>
    <mergeCell ref="B31:L31"/>
    <mergeCell ref="B32:L32"/>
    <mergeCell ref="B33:L33"/>
    <mergeCell ref="B34:L34"/>
    <mergeCell ref="B35:L35"/>
    <mergeCell ref="Z29:Z30"/>
    <mergeCell ref="AA29:AA30"/>
    <mergeCell ref="AB29:AB30"/>
    <mergeCell ref="AC29:AC30"/>
    <mergeCell ref="AD29:AD30"/>
    <mergeCell ref="AE29:AE30"/>
    <mergeCell ref="T29:T30"/>
    <mergeCell ref="U29:U30"/>
    <mergeCell ref="V29:V30"/>
    <mergeCell ref="W29:W30"/>
    <mergeCell ref="X29:X30"/>
    <mergeCell ref="Y29:Y30"/>
    <mergeCell ref="N29:N30"/>
    <mergeCell ref="O29:O30"/>
    <mergeCell ref="P29:P30"/>
    <mergeCell ref="Q29:Q30"/>
    <mergeCell ref="R29:R30"/>
    <mergeCell ref="S29:S30"/>
    <mergeCell ref="Z27:AB27"/>
    <mergeCell ref="AD27:AF27"/>
    <mergeCell ref="A28:A30"/>
    <mergeCell ref="B28:L30"/>
    <mergeCell ref="M28:P28"/>
    <mergeCell ref="Q28:T28"/>
    <mergeCell ref="U28:X28"/>
    <mergeCell ref="Y28:AB28"/>
    <mergeCell ref="AC28:AF28"/>
    <mergeCell ref="M29:M30"/>
    <mergeCell ref="A23:Q23"/>
    <mergeCell ref="R23:T23"/>
    <mergeCell ref="U23:W23"/>
    <mergeCell ref="X23:Z23"/>
    <mergeCell ref="AA23:AC23"/>
    <mergeCell ref="AD23:AF23"/>
    <mergeCell ref="AD21:AF21"/>
    <mergeCell ref="B22:C22"/>
    <mergeCell ref="D22:G22"/>
    <mergeCell ref="H22:O22"/>
    <mergeCell ref="P22:Q22"/>
    <mergeCell ref="R22:T22"/>
    <mergeCell ref="U22:W22"/>
    <mergeCell ref="X22:Z22"/>
    <mergeCell ref="AA22:AC22"/>
    <mergeCell ref="AD22:AF22"/>
    <mergeCell ref="AA20:AC20"/>
    <mergeCell ref="AD20:AF20"/>
    <mergeCell ref="B21:C21"/>
    <mergeCell ref="D21:G21"/>
    <mergeCell ref="H21:O21"/>
    <mergeCell ref="P21:Q21"/>
    <mergeCell ref="R21:T21"/>
    <mergeCell ref="U21:W21"/>
    <mergeCell ref="X21:Z21"/>
    <mergeCell ref="AA21:AC21"/>
    <mergeCell ref="X19:Z19"/>
    <mergeCell ref="AA19:AC19"/>
    <mergeCell ref="AD19:AF19"/>
    <mergeCell ref="B20:C20"/>
    <mergeCell ref="D20:G20"/>
    <mergeCell ref="H20:O20"/>
    <mergeCell ref="P20:Q20"/>
    <mergeCell ref="R20:T20"/>
    <mergeCell ref="U20:W20"/>
    <mergeCell ref="X20:Z20"/>
    <mergeCell ref="U18:W18"/>
    <mergeCell ref="X18:Z18"/>
    <mergeCell ref="AA18:AC18"/>
    <mergeCell ref="AD18:AF18"/>
    <mergeCell ref="B19:C19"/>
    <mergeCell ref="D19:G19"/>
    <mergeCell ref="H19:O19"/>
    <mergeCell ref="P19:Q19"/>
    <mergeCell ref="R19:T19"/>
    <mergeCell ref="U19:W19"/>
    <mergeCell ref="AA15:AC17"/>
    <mergeCell ref="AD15:AF17"/>
    <mergeCell ref="R16:T17"/>
    <mergeCell ref="U16:W17"/>
    <mergeCell ref="X16:Z17"/>
    <mergeCell ref="B18:C18"/>
    <mergeCell ref="D18:G18"/>
    <mergeCell ref="H18:O18"/>
    <mergeCell ref="P18:Q18"/>
    <mergeCell ref="R18:T18"/>
    <mergeCell ref="A15:A17"/>
    <mergeCell ref="B15:C17"/>
    <mergeCell ref="D15:G17"/>
    <mergeCell ref="H15:O17"/>
    <mergeCell ref="P15:Q17"/>
    <mergeCell ref="R15:Z15"/>
    <mergeCell ref="AA9:AC9"/>
    <mergeCell ref="AD9:AF9"/>
    <mergeCell ref="A10:Q10"/>
    <mergeCell ref="R10:T10"/>
    <mergeCell ref="U10:W10"/>
    <mergeCell ref="X10:Z10"/>
    <mergeCell ref="AA10:AC10"/>
    <mergeCell ref="AD10:AF10"/>
    <mergeCell ref="B9:C9"/>
    <mergeCell ref="D9:F9"/>
    <mergeCell ref="G9:Q9"/>
    <mergeCell ref="R9:T9"/>
    <mergeCell ref="U9:W9"/>
    <mergeCell ref="X9:Z9"/>
    <mergeCell ref="AA7:AC7"/>
    <mergeCell ref="AD7:AF7"/>
    <mergeCell ref="B8:C8"/>
    <mergeCell ref="D8:F8"/>
    <mergeCell ref="G8:Q8"/>
    <mergeCell ref="R8:T8"/>
    <mergeCell ref="U8:W8"/>
    <mergeCell ref="X8:Z8"/>
    <mergeCell ref="AA8:AC8"/>
    <mergeCell ref="AD8:AF8"/>
    <mergeCell ref="B7:C7"/>
    <mergeCell ref="D7:F7"/>
    <mergeCell ref="G7:Q7"/>
    <mergeCell ref="R7:T7"/>
    <mergeCell ref="U7:W7"/>
    <mergeCell ref="X7:Z7"/>
    <mergeCell ref="AA5:AC5"/>
    <mergeCell ref="AD5:AF5"/>
    <mergeCell ref="B6:C6"/>
    <mergeCell ref="D6:F6"/>
    <mergeCell ref="G6:Q6"/>
    <mergeCell ref="R6:T6"/>
    <mergeCell ref="U6:W6"/>
    <mergeCell ref="X6:Z6"/>
    <mergeCell ref="AA6:AC6"/>
    <mergeCell ref="AD6:AF6"/>
    <mergeCell ref="AD3:AF4"/>
    <mergeCell ref="R4:T4"/>
    <mergeCell ref="U4:W4"/>
    <mergeCell ref="X4:Z4"/>
    <mergeCell ref="B5:C5"/>
    <mergeCell ref="D5:F5"/>
    <mergeCell ref="G5:Q5"/>
    <mergeCell ref="R5:T5"/>
    <mergeCell ref="U5:W5"/>
    <mergeCell ref="X5:Z5"/>
    <mergeCell ref="A3:A4"/>
    <mergeCell ref="B3:C4"/>
    <mergeCell ref="D3:F4"/>
    <mergeCell ref="G3:Q4"/>
    <mergeCell ref="R3:Z3"/>
    <mergeCell ref="AA3:AC4"/>
  </mergeCells>
  <printOptions/>
  <pageMargins left="0.7201388888888889" right="0.5902777777777778" top="0.7319444444444445" bottom="0.7875" header="0.31527777777777777" footer="0.5118055555555555"/>
  <pageSetup fitToHeight="1" fitToWidth="1" horizontalDpi="300" verticalDpi="300" orientation="landscape" paperSize="9"/>
  <headerFooter alignWithMargins="0">
    <oddHeader>&amp;C&amp;"Times New Roman,Звичайний"&amp;16 &amp;14 15&amp;R&amp;"Times New Roman,Звичайний"&amp;14Продовження додатка 3
Таблиця 6</oddHeader>
  </headerFooter>
  <rowBreaks count="1" manualBreakCount="1">
    <brk id="59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2022-01-26T08:32:58Z</dcterms:created>
  <dcterms:modified xsi:type="dcterms:W3CDTF">2022-01-26T08:33:00Z</dcterms:modified>
  <cp:category/>
  <cp:version/>
  <cp:contentType/>
  <cp:contentStatus/>
</cp:coreProperties>
</file>