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2022\звіт за 2021 рік\КНП\"/>
    </mc:Choice>
  </mc:AlternateContent>
  <bookViews>
    <workbookView xWindow="0" yWindow="0" windowWidth="28800" windowHeight="12090"/>
  </bookViews>
  <sheets>
    <sheet name="факт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'факт '!$28:$30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'факт '!$A$1:$H$162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F116" i="1" l="1"/>
  <c r="E108" i="1" l="1"/>
  <c r="D108" i="1"/>
  <c r="E107" i="1"/>
  <c r="D107" i="1"/>
  <c r="E105" i="1"/>
  <c r="D105" i="1"/>
  <c r="D123" i="1"/>
  <c r="C158" i="1"/>
  <c r="C156" i="1"/>
  <c r="C157" i="1"/>
  <c r="C155" i="1"/>
  <c r="D155" i="1"/>
  <c r="C152" i="1" l="1"/>
  <c r="G108" i="1"/>
  <c r="D33" i="1"/>
  <c r="E33" i="1"/>
  <c r="C33" i="1"/>
  <c r="D82" i="1"/>
  <c r="D80" i="1" s="1"/>
  <c r="C77" i="1"/>
  <c r="C65" i="1"/>
  <c r="G34" i="1"/>
  <c r="D36" i="1"/>
  <c r="E36" i="1"/>
  <c r="C36" i="1"/>
  <c r="C57" i="1" l="1"/>
  <c r="E123" i="1" l="1"/>
  <c r="E155" i="1" l="1"/>
  <c r="E156" i="1"/>
  <c r="E157" i="1"/>
  <c r="E158" i="1"/>
  <c r="D156" i="1"/>
  <c r="D157" i="1"/>
  <c r="D158" i="1"/>
  <c r="D152" i="1" l="1"/>
  <c r="E152" i="1"/>
  <c r="D126" i="1"/>
  <c r="E82" i="1"/>
  <c r="G69" i="1"/>
  <c r="E45" i="1"/>
  <c r="E55" i="1" s="1"/>
  <c r="E111" i="1" s="1"/>
  <c r="D45" i="1"/>
  <c r="E60" i="1"/>
  <c r="D60" i="1"/>
  <c r="F69" i="1"/>
  <c r="E65" i="1"/>
  <c r="D65" i="1"/>
  <c r="G38" i="1"/>
  <c r="G54" i="1"/>
  <c r="F37" i="1"/>
  <c r="G37" i="1"/>
  <c r="D57" i="1" l="1"/>
  <c r="D55" i="1"/>
  <c r="D111" i="1" s="1"/>
  <c r="C145" i="1" l="1"/>
  <c r="D145" i="1"/>
  <c r="E145" i="1"/>
  <c r="F146" i="1"/>
  <c r="F147" i="1"/>
  <c r="F148" i="1"/>
  <c r="G148" i="1"/>
  <c r="F149" i="1"/>
  <c r="G149" i="1"/>
  <c r="F150" i="1"/>
  <c r="G150" i="1"/>
  <c r="F151" i="1"/>
  <c r="G151" i="1"/>
  <c r="D138" i="1"/>
  <c r="E138" i="1"/>
  <c r="C138" i="1"/>
  <c r="D131" i="1"/>
  <c r="E131" i="1"/>
  <c r="C131" i="1"/>
  <c r="F129" i="1"/>
  <c r="F128" i="1"/>
  <c r="F127" i="1"/>
  <c r="F125" i="1"/>
  <c r="F124" i="1"/>
  <c r="G122" i="1"/>
  <c r="F122" i="1"/>
  <c r="F121" i="1"/>
  <c r="F120" i="1"/>
  <c r="E126" i="1"/>
  <c r="F123" i="1"/>
  <c r="C123" i="1"/>
  <c r="C126" i="1"/>
  <c r="F115" i="1"/>
  <c r="G145" i="1" l="1"/>
  <c r="F131" i="1"/>
  <c r="F126" i="1"/>
  <c r="F145" i="1"/>
  <c r="F101" i="1"/>
  <c r="D93" i="1"/>
  <c r="E93" i="1"/>
  <c r="C93" i="1"/>
  <c r="F97" i="1"/>
  <c r="F96" i="1"/>
  <c r="F95" i="1"/>
  <c r="F94" i="1"/>
  <c r="F92" i="1"/>
  <c r="F91" i="1"/>
  <c r="F90" i="1"/>
  <c r="F89" i="1"/>
  <c r="D88" i="1"/>
  <c r="E88" i="1"/>
  <c r="F88" i="1" s="1"/>
  <c r="C88" i="1"/>
  <c r="F81" i="1"/>
  <c r="F82" i="1"/>
  <c r="G82" i="1"/>
  <c r="F83" i="1"/>
  <c r="F84" i="1"/>
  <c r="F85" i="1"/>
  <c r="F86" i="1"/>
  <c r="E80" i="1"/>
  <c r="C80" i="1"/>
  <c r="F78" i="1"/>
  <c r="G79" i="1"/>
  <c r="F79" i="1"/>
  <c r="G78" i="1"/>
  <c r="D77" i="1"/>
  <c r="E77" i="1"/>
  <c r="D103" i="1"/>
  <c r="E103" i="1"/>
  <c r="C103" i="1"/>
  <c r="E57" i="1"/>
  <c r="G58" i="1"/>
  <c r="F58" i="1"/>
  <c r="C45" i="1"/>
  <c r="C55" i="1" s="1"/>
  <c r="C111" i="1" s="1"/>
  <c r="F46" i="1"/>
  <c r="F77" i="1" l="1"/>
  <c r="F57" i="1"/>
  <c r="G57" i="1"/>
  <c r="F103" i="1"/>
  <c r="F45" i="1"/>
  <c r="E75" i="1"/>
  <c r="E113" i="1" s="1"/>
  <c r="F80" i="1"/>
  <c r="C75" i="1"/>
  <c r="D75" i="1"/>
  <c r="G77" i="1"/>
  <c r="G80" i="1"/>
  <c r="F93" i="1"/>
  <c r="G48" i="1"/>
  <c r="G45" i="1"/>
  <c r="F51" i="1"/>
  <c r="G50" i="1"/>
  <c r="F50" i="1"/>
  <c r="F48" i="1"/>
  <c r="F47" i="1"/>
  <c r="C114" i="1" l="1"/>
  <c r="C112" i="1"/>
  <c r="E114" i="1"/>
  <c r="E112" i="1"/>
  <c r="D114" i="1"/>
  <c r="D113" i="1"/>
  <c r="D112" i="1"/>
  <c r="C113" i="1"/>
  <c r="C99" i="1"/>
  <c r="C100" i="1" s="1"/>
  <c r="D99" i="1"/>
  <c r="D100" i="1" s="1"/>
  <c r="E99" i="1"/>
  <c r="E100" i="1" s="1"/>
  <c r="F75" i="1"/>
  <c r="G75" i="1"/>
  <c r="F36" i="1"/>
  <c r="F114" i="1" l="1"/>
  <c r="G114" i="1"/>
  <c r="G55" i="1"/>
  <c r="F112" i="1"/>
  <c r="G112" i="1"/>
  <c r="G113" i="1"/>
  <c r="F113" i="1"/>
  <c r="F158" i="1" l="1"/>
  <c r="F157" i="1"/>
  <c r="F156" i="1"/>
  <c r="F155" i="1"/>
  <c r="F154" i="1"/>
  <c r="F153" i="1"/>
  <c r="G144" i="1"/>
  <c r="F144" i="1"/>
  <c r="G143" i="1"/>
  <c r="F143" i="1"/>
  <c r="G142" i="1"/>
  <c r="F142" i="1"/>
  <c r="G141" i="1"/>
  <c r="F141" i="1"/>
  <c r="F140" i="1"/>
  <c r="F139" i="1"/>
  <c r="G137" i="1"/>
  <c r="F137" i="1"/>
  <c r="G136" i="1"/>
  <c r="F136" i="1"/>
  <c r="G135" i="1"/>
  <c r="F135" i="1"/>
  <c r="G134" i="1"/>
  <c r="F134" i="1"/>
  <c r="F133" i="1"/>
  <c r="F132" i="1"/>
  <c r="F108" i="1"/>
  <c r="G107" i="1"/>
  <c r="F106" i="1"/>
  <c r="G104" i="1"/>
  <c r="G103" i="1"/>
  <c r="G74" i="1"/>
  <c r="F74" i="1"/>
  <c r="F73" i="1"/>
  <c r="F72" i="1"/>
  <c r="F71" i="1"/>
  <c r="F70" i="1"/>
  <c r="F68" i="1"/>
  <c r="F67" i="1"/>
  <c r="G66" i="1"/>
  <c r="G65" i="1"/>
  <c r="F65" i="1"/>
  <c r="F64" i="1"/>
  <c r="G63" i="1"/>
  <c r="F63" i="1"/>
  <c r="F62" i="1"/>
  <c r="G61" i="1"/>
  <c r="F61" i="1"/>
  <c r="F60" i="1"/>
  <c r="F59" i="1"/>
  <c r="F54" i="1"/>
  <c r="F53" i="1"/>
  <c r="F49" i="1"/>
  <c r="F42" i="1"/>
  <c r="F41" i="1"/>
  <c r="G40" i="1"/>
  <c r="F40" i="1"/>
  <c r="F39" i="1"/>
  <c r="F38" i="1"/>
  <c r="F35" i="1"/>
  <c r="F34" i="1"/>
  <c r="G99" i="1" l="1"/>
  <c r="F117" i="1"/>
  <c r="F118" i="1"/>
  <c r="F55" i="1"/>
  <c r="F104" i="1"/>
  <c r="G67" i="1"/>
  <c r="F107" i="1"/>
  <c r="G131" i="1"/>
  <c r="G105" i="1"/>
  <c r="G138" i="1"/>
  <c r="G59" i="1"/>
  <c r="G60" i="1"/>
  <c r="G68" i="1"/>
  <c r="G155" i="1"/>
  <c r="G156" i="1"/>
  <c r="G157" i="1"/>
  <c r="G158" i="1"/>
  <c r="F33" i="1"/>
  <c r="F66" i="1"/>
  <c r="F105" i="1"/>
  <c r="F138" i="1"/>
  <c r="G33" i="1"/>
  <c r="F99" i="1" l="1"/>
  <c r="G111" i="1"/>
  <c r="F111" i="1"/>
  <c r="G100" i="1"/>
  <c r="F100" i="1"/>
  <c r="F152" i="1"/>
  <c r="G152" i="1"/>
</calcChain>
</file>

<file path=xl/sharedStrings.xml><?xml version="1.0" encoding="utf-8"?>
<sst xmlns="http://schemas.openxmlformats.org/spreadsheetml/2006/main" count="178" uniqueCount="157">
  <si>
    <t>Коди</t>
  </si>
  <si>
    <t>Назва підприємства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</si>
  <si>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</si>
  <si>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</si>
  <si>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</si>
  <si>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</si>
  <si>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</si>
  <si>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</si>
  <si>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</si>
  <si>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</si>
  <si>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</si>
  <si>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</si>
  <si>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тис.грн.</t>
  </si>
  <si>
    <t>Стандарти звітності П(с)БОУ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</si>
  <si>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</si>
  <si>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</si>
  <si>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</si>
  <si>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</si>
  <si>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</si>
  <si>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</si>
  <si>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ЗВІТ</t>
  </si>
  <si>
    <t xml:space="preserve">ПРО ВИКОНАННЯ ФІНАНСОВОГО ПЛАНУ ПІДПРИЄМСТВА </t>
  </si>
  <si>
    <t>(квартал, рік)</t>
  </si>
  <si>
    <t>Найменування показника</t>
  </si>
  <si>
    <t xml:space="preserve">Код рядка </t>
  </si>
  <si>
    <t>Факт минулого року</t>
  </si>
  <si>
    <t>Факт нарастаючим підсумком з початку року</t>
  </si>
  <si>
    <t>план</t>
  </si>
  <si>
    <t>факт</t>
  </si>
  <si>
    <t>відхилення, +/-</t>
  </si>
  <si>
    <t>виконання, %</t>
  </si>
  <si>
    <t>I. Формування фінансових результатів</t>
  </si>
  <si>
    <t>Доходи і витрати (деталізація)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</si>
  <si>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</si>
  <si>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</si>
  <si>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</si>
  <si>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</si>
  <si>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</si>
  <si>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</si>
  <si>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Амортизація</t>
  </si>
  <si>
    <t>Питома вага доходу з місцевого бюджету у загальних доходах підприємства (%)</t>
  </si>
  <si>
    <t>Питома вага комунальних витрат у загальних видатках підприємства (%)</t>
  </si>
  <si>
    <t>Питома вага сумарного ФОП з нарахуваннями у загальних  видатках підприємства (%)</t>
  </si>
  <si>
    <t>Коефіцієнт зносу основних засобів</t>
  </si>
  <si>
    <t>Коефіцієнт оновлення основних засобів і інших необоротних матеріальних активів</t>
  </si>
  <si>
    <t>Коефіцієнт фінансової стійкості</t>
  </si>
  <si>
    <t>Коефіцієнт поточної ліквідності (покриття)</t>
  </si>
  <si>
    <t>Необоротні активи</t>
  </si>
  <si>
    <t>Оборотні активи</t>
  </si>
  <si>
    <t>у тому числі 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</si>
  <si>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</si>
  <si>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</si>
  <si>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</si>
  <si>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</si>
  <si>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гранти і субсидії</t>
  </si>
  <si>
    <t>у тому числі фінансові запозичення</t>
  </si>
  <si>
    <t>Власний капітал</t>
  </si>
  <si>
    <t>Середньооблікова чисельність осіб, у тому числі:</t>
  </si>
  <si>
    <t>керівник</t>
  </si>
  <si>
    <t>адміністративно-управлінський персонал</t>
  </si>
  <si>
    <t>лікарі</t>
  </si>
  <si>
    <t>середній медичний персонал</t>
  </si>
  <si>
    <t>молодший медичний персонал</t>
  </si>
  <si>
    <t>інший персонал</t>
  </si>
  <si>
    <t>Фонд оплати праці з нарахуваннями, тис. гривень,                                                 у тому числі:</t>
  </si>
  <si>
    <t>Витрати на оплату праці, тис. гривень,                                         у тому числі:</t>
  </si>
  <si>
    <t xml:space="preserve">Середньомісячні витрати на оплату праці одного працівника (грн), усього, у тому числі:
</t>
  </si>
  <si>
    <t>Заборгованість перед працівниками за заробітною платою</t>
  </si>
  <si>
    <t xml:space="preserve">                           (посада)</t>
  </si>
  <si>
    <t>(ініціали, прізвище)</t>
  </si>
  <si>
    <t>Додаток 4</t>
  </si>
  <si>
    <t>до Порядку складання, затвердження та контролю за виконанням фінансового плану підприємств, організацій та установ комунальної власності Музиківської сільської територіальної громади</t>
  </si>
  <si>
    <t>Доходи за програмою медичних гарантій від  НСЗУ</t>
  </si>
  <si>
    <t>Надходження (дохід) від реалізації продукції (товарів, робіт, послуг), у т.ч.:</t>
  </si>
  <si>
    <t>медична субвенція та інші субвенції</t>
  </si>
  <si>
    <t>Надходження (дохід) за рахунок коштів сільського бюджету, в т.ч.:</t>
  </si>
  <si>
    <t>на оплату комунальних послуг та енергоносіїв</t>
  </si>
  <si>
    <t>на оплату за вакцину</t>
  </si>
  <si>
    <t>на оплату пересувного флюорографа</t>
  </si>
  <si>
    <t>на стимулювання працівників</t>
  </si>
  <si>
    <t>Інші надходження (доходи), у тому числі:</t>
  </si>
  <si>
    <t xml:space="preserve">   кошти, що отримуються підприємством на окремі доручення (кошти від депутатів міської, обласної, державної ради)</t>
  </si>
  <si>
    <t xml:space="preserve">   плата за послуги, що надаються згідно з основною діяльністю (платні послуги)</t>
  </si>
  <si>
    <t xml:space="preserve">   благодійні внески, гранти та дарунки </t>
  </si>
  <si>
    <t>надходження (доходи) від реалізації майна</t>
  </si>
  <si>
    <t>надходження (дохід) майбутніх періодів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</si>
  <si>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</si>
  <si>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</si>
  <si>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 (отримані % по депозитах)</t>
  </si>
  <si>
    <t>Разом (сума рядків 1010, 1020, 1030)</t>
  </si>
  <si>
    <t>II.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</si>
  <si>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</si>
  <si>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</si>
  <si>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</si>
  <si>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</si>
  <si>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</si>
  <si>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</si>
  <si>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</si>
  <si>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енергоносіїв, в т.ч.:</t>
  </si>
  <si>
    <t>електроенергія</t>
  </si>
  <si>
    <t>газопостачання</t>
  </si>
  <si>
    <t>водопостачання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</si>
  <si>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</si>
  <si>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</si>
  <si>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</si>
  <si>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Інші операційні витрати (ПДВ) Податки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</si>
  <si>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</si>
  <si>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</si>
  <si>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</si>
  <si>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</si>
  <si>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</si>
  <si>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</si>
  <si>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</si>
  <si>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ІІІ. Інвестиційна діяльність</t>
  </si>
  <si>
    <t>Доходи від інвестиційної діяльності, у т.ч.:</t>
  </si>
  <si>
    <t>доходи із сільського бюджету цільового фінансування по капітальних видатках</t>
  </si>
  <si>
    <t>дохід з інших джерел по капітальних видатках</t>
  </si>
  <si>
    <t>придбання (виготовлення) нематеріальних активів</t>
  </si>
  <si>
    <t>Усього видатків (сума рядків 1040-1170)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</si>
  <si>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</si>
  <si>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</si>
  <si>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</si>
  <si>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</si>
  <si>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</si>
  <si>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</si>
  <si>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</si>
  <si>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</si>
  <si>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</si>
  <si>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</si>
  <si>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</si>
  <si>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</si>
  <si>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 xml:space="preserve">                                                                   VI. Розрахунки з бюджетом</t>
  </si>
  <si>
    <t xml:space="preserve">                                                                                 VІІ. Коефіцієнтний аналіз</t>
  </si>
  <si>
    <t>Питома вага капітальних видатків у загальних видатках підприємства (%)</t>
  </si>
  <si>
    <t xml:space="preserve">                                                                                           VІІІ. Звіт про фінансовий стан</t>
  </si>
  <si>
    <t xml:space="preserve">                                                                                         ІХ. Додаткова інформація</t>
  </si>
  <si>
    <t>Видатки усього, у т.ч.:</t>
  </si>
  <si>
    <t>КОМУНАЛЬНЕ НЕКОМЕРЦІЙНОГО ПІДПРИЄМСТВО "МУЗИКІВСЬКА АМБУЛАТОРІЯ ЗАГАЛЬНОЇ ПРАКТИКИ СІМЕЙНОЇ МЕДИЦИНИ"</t>
  </si>
  <si>
    <t>86.10</t>
  </si>
  <si>
    <t>Комунальна</t>
  </si>
  <si>
    <t>с.Музиківка,Херсонської області</t>
  </si>
  <si>
    <t>Діяльність лікарських закладів</t>
  </si>
  <si>
    <t>Охорона здоров'я</t>
  </si>
  <si>
    <t xml:space="preserve">Комунальна </t>
  </si>
  <si>
    <t>с.Музиківка,вул.40 років Перемоги,20</t>
  </si>
  <si>
    <t>067-81-91-789</t>
  </si>
  <si>
    <t>Болюк Мар'яна Михайлівна</t>
  </si>
  <si>
    <t xml:space="preserve">Інші надходження (дохід) </t>
  </si>
  <si>
    <t xml:space="preserve"> на оплату послуг (крім комунальних)</t>
  </si>
  <si>
    <t>інші енергоносії</t>
  </si>
  <si>
    <t>на придбання медичних виробів  та виробів для осіб з інвалідністю</t>
  </si>
  <si>
    <t>на канцелярські товари та меблі</t>
  </si>
  <si>
    <t>на тех.обслугов.та ремонт обладнання,транспорту та-газо,-електро,-водо систем</t>
  </si>
  <si>
    <t>Мар'яна БОЛЮК</t>
  </si>
  <si>
    <r>
      <t xml:space="preserve">Орган державного управління  </t>
    </r>
    <r>
      <rPr>
        <b/>
        <i/>
        <sz val="12"/>
        <rFont val="Times New Roman"/>
        <family val="1"/>
        <charset val="204"/>
      </rPr>
      <t xml:space="preserve"> </t>
    </r>
  </si>
  <si>
    <r>
      <t>за 12 місяців</t>
    </r>
    <r>
      <rPr>
        <b/>
        <u/>
        <sz val="12"/>
        <rFont val="Times New Roman"/>
        <family val="1"/>
        <charset val="204"/>
      </rPr>
      <t xml:space="preserve"> 2021_ року</t>
    </r>
  </si>
  <si>
    <r>
      <rPr>
        <sz val="12"/>
        <rFont val="Times New Roman"/>
        <family val="1"/>
        <charset val="204"/>
      </rPr>
      <t xml:space="preserve">Керівник     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</si>
</sst>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_-* #,##0.00_₴_-;\-* #,##0.00_₴_-;_-* &quot;-&quot;??_₴_-;_-@_-"/>
    <numFmt numFmtId="165" formatCode="#,##0.0"/>
    <numFmt numFmtId="166" formatCode="_-* #,##0.0000_₴_-;\-* #,##0.0000_₴_-;_-* &quot;-&quot;????_₴_-;_-@_-"/>
    <numFmt numFmtId="167" formatCode="_-* #,##0.0_₴_-;\-* #,##0.0_₴_-;_-* &quot;-&quot;?_₴_-;_-@_-"/>
    <numFmt numFmtId="168" formatCode="_-* #,##0_₴_-;\-* #,##0_₴_-;_-* &quot;-&quot;????_₴_-;_-@_-"/>
    <numFmt numFmtId="170" formatCode="_(* #,##0_);_(* \(#,##0\);_(* &quot;-&quot;_);_(@_)"/>
    <numFmt numFmtId="172" formatCode="_-* #,##0.00000_₴_-;\-* #,##0.00000_₴_-;_-* &quot;-&quot;?_₴_-;_-@_-"/>
    <numFmt numFmtId="173" formatCode="_-* #,##0.00000_₴_-;\-* #,##0.00000_₴_-;_-* &quot;-&quot;????_₴_-;_-@_-"/>
    <numFmt numFmtId="176" formatCode="_-* #,##0_₴_-;\-* #,##0_₴_-;_-* &quot;-&quot;???_₴_-;_-@_-"/>
    <numFmt numFmtId="180" formatCode="_(* #,##0.0_);_(* \(#,##0.0\);_(* &quot;-&quot;_);_(@_)"/>
    <numFmt numFmtId="183" formatCode="#,##0.000"/>
    <numFmt numFmtId="184" formatCode="_-* #,##0.0000_₴_-;\-* #,##0.0000_₴_-;_-* &quot;-&quot;?_₴_-;_-@_-"/>
    <numFmt numFmtId="189" formatCode="_-* #,##0.0_₴_-;\-* #,##0.0_₴_-;_-* &quot;-&quot;???_₴_-;_-@_-"/>
    <numFmt numFmtId="191" formatCode="_(* #,##0.00_);_(* \(#,##0.00\);_(* &quot;-&quot;_);_(@_)"/>
    <numFmt numFmtId="192" formatCode="_-* #,##0_₴_-;\-* #,##0_₴_-;_-* &quot;-&quot;??_₴_-;_-@_-"/>
    <numFmt numFmtId="193" formatCode="_-* #,##0.00\ _г_р_н_._-;\-* #,##0.00\ _г_р_н_._-;_-* &quot;-&quot;??\ _г_р_н_._-;_-@_-"/>
    <numFmt numFmtId="194" formatCode="###\ ##0.000"/>
    <numFmt numFmtId="195" formatCode="_(&quot;$&quot;* #,##0.00_);_(&quot;$&quot;* \(#,##0.00\);_(&quot;$&quot;* &quot;-&quot;??_);_(@_)"/>
    <numFmt numFmtId="196" formatCode="_(* #,##0.00_);_(* \(#,##0.00\);_(* &quot;-&quot;??_);_(@_)"/>
    <numFmt numFmtId="197" formatCode="#,##0.00&quot;р.&quot;;\-#,##0.00&quot;р.&quot;"/>
    <numFmt numFmtId="198" formatCode="#,##0.0_ ;[Red]\-#,##0.0\ "/>
    <numFmt numFmtId="199" formatCode="_-* #,##0.00_р_._-;\-* #,##0.00_р_._-;_-* &quot;-&quot;??_р_._-;_-@_-"/>
    <numFmt numFmtId="200" formatCode="#,##0&quot;р.&quot;;[Red]\-#,##0&quot;р.&quot;"/>
    <numFmt numFmtId="201" formatCode="0.0;\(0.0\);\ ;\-"/>
  </numFmts>
  <fonts count="7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3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7" applyNumberFormat="0" applyAlignment="0" applyProtection="0"/>
    <xf numFmtId="0" fontId="20" fillId="23" borderId="8" applyNumberFormat="0" applyAlignment="0" applyProtection="0"/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193" fontId="22" fillId="0" borderId="0" applyFont="0" applyFill="0" applyBorder="0" applyAlignment="0" applyProtection="0"/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49" fontId="22" fillId="0" borderId="1">
      <alignment horizontal="left" vertical="center"/>
      <protection locked="0"/>
    </xf>
    <xf numFmtId="0" fontId="23" fillId="0" borderId="0" applyNumberFormat="0" applyFill="0" applyBorder="0" applyAlignment="0" applyProtection="0"/>
    <xf numFmtId="194" fontId="24" fillId="0" borderId="0" applyAlignment="0">
      <alignment wrapText="1"/>
    </xf>
    <xf numFmtId="0" fontId="25" fillId="6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9" borderId="7" applyNumberFormat="0" applyAlignment="0" applyProtection="0"/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31" fillId="3" borderId="12">
      <alignment horizontal="left" vertical="center"/>
      <protection locked="0"/>
    </xf>
    <xf numFmtId="49" fontId="31" fillId="3" borderId="12">
      <alignment horizontal="left" vertical="center"/>
    </xf>
    <xf numFmtId="4" fontId="31" fillId="3" borderId="12">
      <alignment horizontal="right" vertical="center"/>
      <protection locked="0"/>
    </xf>
    <xf numFmtId="4" fontId="31" fillId="3" borderId="12">
      <alignment horizontal="right" vertical="center"/>
    </xf>
    <xf numFmtId="4" fontId="32" fillId="3" borderId="12">
      <alignment horizontal="right" vertical="center"/>
      <protection locked="0"/>
    </xf>
    <xf numFmtId="49" fontId="33" fillId="3" borderId="1">
      <alignment horizontal="left" vertical="center"/>
      <protection locked="0"/>
    </xf>
    <xf numFmtId="49" fontId="33" fillId="3" borderId="1">
      <alignment horizontal="left" vertical="center"/>
    </xf>
    <xf numFmtId="49" fontId="34" fillId="3" borderId="1">
      <alignment horizontal="left" vertical="center"/>
      <protection locked="0"/>
    </xf>
    <xf numFmtId="49" fontId="34" fillId="3" borderId="1">
      <alignment horizontal="left" vertical="center"/>
    </xf>
    <xf numFmtId="4" fontId="33" fillId="3" borderId="1">
      <alignment horizontal="right" vertical="center"/>
      <protection locked="0"/>
    </xf>
    <xf numFmtId="4" fontId="33" fillId="3" borderId="1">
      <alignment horizontal="right" vertical="center"/>
    </xf>
    <xf numFmtId="4" fontId="35" fillId="3" borderId="1">
      <alignment horizontal="right" vertical="center"/>
      <protection locked="0"/>
    </xf>
    <xf numFmtId="49" fontId="21" fillId="3" borderId="1">
      <alignment horizontal="left" vertical="center"/>
      <protection locked="0"/>
    </xf>
    <xf numFmtId="49" fontId="21" fillId="3" borderId="1">
      <alignment horizontal="left" vertical="center"/>
      <protection locked="0"/>
    </xf>
    <xf numFmtId="49" fontId="21" fillId="3" borderId="1">
      <alignment horizontal="left" vertical="center"/>
    </xf>
    <xf numFmtId="49" fontId="21" fillId="3" borderId="1">
      <alignment horizontal="left" vertical="center"/>
    </xf>
    <xf numFmtId="49" fontId="32" fillId="3" borderId="1">
      <alignment horizontal="left" vertical="center"/>
      <protection locked="0"/>
    </xf>
    <xf numFmtId="49" fontId="32" fillId="3" borderId="1">
      <alignment horizontal="left" vertical="center"/>
    </xf>
    <xf numFmtId="4" fontId="21" fillId="3" borderId="1">
      <alignment horizontal="right" vertical="center"/>
      <protection locked="0"/>
    </xf>
    <xf numFmtId="4" fontId="21" fillId="3" borderId="1">
      <alignment horizontal="right" vertical="center"/>
      <protection locked="0"/>
    </xf>
    <xf numFmtId="4" fontId="21" fillId="3" borderId="1">
      <alignment horizontal="right" vertical="center"/>
    </xf>
    <xf numFmtId="4" fontId="21" fillId="3" borderId="1">
      <alignment horizontal="right" vertical="center"/>
    </xf>
    <xf numFmtId="4" fontId="32" fillId="3" borderId="1">
      <alignment horizontal="right" vertical="center"/>
      <protection locked="0"/>
    </xf>
    <xf numFmtId="49" fontId="36" fillId="3" borderId="1">
      <alignment horizontal="left" vertical="center"/>
      <protection locked="0"/>
    </xf>
    <xf numFmtId="49" fontId="36" fillId="3" borderId="1">
      <alignment horizontal="left" vertical="center"/>
    </xf>
    <xf numFmtId="49" fontId="37" fillId="3" borderId="1">
      <alignment horizontal="left" vertical="center"/>
      <protection locked="0"/>
    </xf>
    <xf numFmtId="49" fontId="37" fillId="3" borderId="1">
      <alignment horizontal="left" vertical="center"/>
    </xf>
    <xf numFmtId="4" fontId="36" fillId="3" borderId="1">
      <alignment horizontal="right" vertical="center"/>
      <protection locked="0"/>
    </xf>
    <xf numFmtId="4" fontId="36" fillId="3" borderId="1">
      <alignment horizontal="right" vertical="center"/>
    </xf>
    <xf numFmtId="4" fontId="38" fillId="3" borderId="1">
      <alignment horizontal="right" vertical="center"/>
      <protection locked="0"/>
    </xf>
    <xf numFmtId="49" fontId="39" fillId="0" borderId="1">
      <alignment horizontal="left" vertical="center"/>
      <protection locked="0"/>
    </xf>
    <xf numFmtId="49" fontId="39" fillId="0" borderId="1">
      <alignment horizontal="left" vertical="center"/>
    </xf>
    <xf numFmtId="49" fontId="40" fillId="0" borderId="1">
      <alignment horizontal="left" vertical="center"/>
      <protection locked="0"/>
    </xf>
    <xf numFmtId="49" fontId="40" fillId="0" borderId="1">
      <alignment horizontal="left" vertical="center"/>
    </xf>
    <xf numFmtId="4" fontId="39" fillId="0" borderId="1">
      <alignment horizontal="right" vertical="center"/>
      <protection locked="0"/>
    </xf>
    <xf numFmtId="4" fontId="39" fillId="0" borderId="1">
      <alignment horizontal="right" vertical="center"/>
    </xf>
    <xf numFmtId="4" fontId="40" fillId="0" borderId="1">
      <alignment horizontal="right" vertical="center"/>
      <protection locked="0"/>
    </xf>
    <xf numFmtId="49" fontId="41" fillId="0" borderId="1">
      <alignment horizontal="left" vertical="center"/>
      <protection locked="0"/>
    </xf>
    <xf numFmtId="49" fontId="41" fillId="0" borderId="1">
      <alignment horizontal="left" vertical="center"/>
    </xf>
    <xf numFmtId="49" fontId="42" fillId="0" borderId="1">
      <alignment horizontal="left" vertical="center"/>
      <protection locked="0"/>
    </xf>
    <xf numFmtId="49" fontId="42" fillId="0" borderId="1">
      <alignment horizontal="left" vertical="center"/>
    </xf>
    <xf numFmtId="4" fontId="41" fillId="0" borderId="1">
      <alignment horizontal="right" vertical="center"/>
      <protection locked="0"/>
    </xf>
    <xf numFmtId="4" fontId="41" fillId="0" borderId="1">
      <alignment horizontal="right" vertical="center"/>
    </xf>
    <xf numFmtId="49" fontId="39" fillId="0" borderId="1">
      <alignment horizontal="left" vertical="center"/>
      <protection locked="0"/>
    </xf>
    <xf numFmtId="49" fontId="40" fillId="0" borderId="1">
      <alignment horizontal="left" vertical="center"/>
      <protection locked="0"/>
    </xf>
    <xf numFmtId="4" fontId="39" fillId="0" borderId="1">
      <alignment horizontal="right" vertical="center"/>
      <protection locked="0"/>
    </xf>
    <xf numFmtId="0" fontId="43" fillId="0" borderId="13" applyNumberFormat="0" applyFill="0" applyAlignment="0" applyProtection="0"/>
    <xf numFmtId="0" fontId="44" fillId="24" borderId="0" applyNumberFormat="0" applyBorder="0" applyAlignment="0" applyProtection="0"/>
    <xf numFmtId="0" fontId="22" fillId="0" borderId="0"/>
    <xf numFmtId="0" fontId="22" fillId="0" borderId="0"/>
    <xf numFmtId="0" fontId="3" fillId="25" borderId="14" applyNumberFormat="0" applyFont="0" applyAlignment="0" applyProtection="0"/>
    <xf numFmtId="4" fontId="45" fillId="26" borderId="1">
      <alignment horizontal="right" vertical="center"/>
      <protection locked="0"/>
    </xf>
    <xf numFmtId="4" fontId="45" fillId="27" borderId="1">
      <alignment horizontal="right" vertical="center"/>
      <protection locked="0"/>
    </xf>
    <xf numFmtId="4" fontId="45" fillId="28" borderId="1">
      <alignment horizontal="right" vertical="center"/>
      <protection locked="0"/>
    </xf>
    <xf numFmtId="0" fontId="46" fillId="22" borderId="15" applyNumberFormat="0" applyAlignment="0" applyProtection="0"/>
    <xf numFmtId="49" fontId="21" fillId="0" borderId="1">
      <alignment horizontal="left" vertical="center" wrapText="1"/>
      <protection locked="0"/>
    </xf>
    <xf numFmtId="49" fontId="21" fillId="0" borderId="1">
      <alignment horizontal="left" vertical="center" wrapText="1"/>
      <protection locked="0"/>
    </xf>
    <xf numFmtId="0" fontId="47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50" fillId="9" borderId="7" applyNumberFormat="0" applyAlignment="0" applyProtection="0"/>
    <xf numFmtId="0" fontId="30" fillId="9" borderId="7" applyNumberFormat="0" applyAlignment="0" applyProtection="0"/>
    <xf numFmtId="0" fontId="51" fillId="22" borderId="15" applyNumberFormat="0" applyAlignment="0" applyProtection="0"/>
    <xf numFmtId="0" fontId="46" fillId="22" borderId="15" applyNumberFormat="0" applyAlignment="0" applyProtection="0"/>
    <xf numFmtId="0" fontId="52" fillId="22" borderId="7" applyNumberFormat="0" applyAlignment="0" applyProtection="0"/>
    <xf numFmtId="0" fontId="19" fillId="22" borderId="7" applyNumberFormat="0" applyAlignment="0" applyProtection="0"/>
    <xf numFmtId="195" fontId="22" fillId="0" borderId="0" applyFont="0" applyFill="0" applyBorder="0" applyAlignment="0" applyProtection="0"/>
    <xf numFmtId="0" fontId="53" fillId="0" borderId="9" applyNumberFormat="0" applyFill="0" applyAlignment="0" applyProtection="0"/>
    <xf numFmtId="0" fontId="26" fillId="0" borderId="9" applyNumberFormat="0" applyFill="0" applyAlignment="0" applyProtection="0"/>
    <xf numFmtId="0" fontId="54" fillId="0" borderId="10" applyNumberFormat="0" applyFill="0" applyAlignment="0" applyProtection="0"/>
    <xf numFmtId="0" fontId="27" fillId="0" borderId="10" applyNumberFormat="0" applyFill="0" applyAlignment="0" applyProtection="0"/>
    <xf numFmtId="0" fontId="55" fillId="0" borderId="11" applyNumberFormat="0" applyFill="0" applyAlignment="0" applyProtection="0"/>
    <xf numFmtId="0" fontId="28" fillId="0" borderId="11" applyNumberFormat="0" applyFill="0" applyAlignment="0" applyProtection="0"/>
    <xf numFmtId="0" fontId="5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6" fillId="0" borderId="16" applyNumberFormat="0" applyFill="0" applyAlignment="0" applyProtection="0"/>
    <xf numFmtId="0" fontId="48" fillId="0" borderId="16" applyNumberFormat="0" applyFill="0" applyAlignment="0" applyProtection="0"/>
    <xf numFmtId="0" fontId="57" fillId="23" borderId="8" applyNumberFormat="0" applyAlignment="0" applyProtection="0"/>
    <xf numFmtId="0" fontId="20" fillId="23" borderId="8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8" fillId="24" borderId="0" applyNumberFormat="0" applyBorder="0" applyAlignment="0" applyProtection="0"/>
    <xf numFmtId="0" fontId="44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5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2" fillId="0" borderId="0"/>
    <xf numFmtId="0" fontId="3" fillId="0" borderId="0"/>
    <xf numFmtId="0" fontId="22" fillId="0" borderId="0"/>
    <xf numFmtId="0" fontId="22" fillId="0" borderId="0" applyNumberFormat="0" applyFont="0" applyFill="0" applyBorder="0" applyAlignment="0" applyProtection="0">
      <alignment vertical="top"/>
    </xf>
    <xf numFmtId="0" fontId="22" fillId="0" borderId="0" applyNumberFormat="0" applyFont="0" applyFill="0" applyBorder="0" applyAlignment="0" applyProtection="0">
      <alignment vertical="top"/>
    </xf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61" fillId="5" borderId="0" applyNumberFormat="0" applyBorder="0" applyAlignment="0" applyProtection="0"/>
    <xf numFmtId="0" fontId="18" fillId="5" borderId="0" applyNumberFormat="0" applyBorder="0" applyAlignment="0" applyProtection="0"/>
    <xf numFmtId="0" fontId="6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3" fillId="25" borderId="14" applyNumberFormat="0" applyFont="0" applyAlignment="0" applyProtection="0"/>
    <xf numFmtId="0" fontId="22" fillId="25" borderId="1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4" fillId="0" borderId="13" applyNumberFormat="0" applyFill="0" applyAlignment="0" applyProtection="0"/>
    <xf numFmtId="0" fontId="43" fillId="0" borderId="13" applyNumberFormat="0" applyFill="0" applyAlignment="0" applyProtection="0"/>
    <xf numFmtId="0" fontId="1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0" fontId="67" fillId="0" borderId="0" applyFont="0" applyFill="0" applyBorder="0" applyAlignment="0" applyProtection="0"/>
    <xf numFmtId="196" fontId="6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200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68" fillId="6" borderId="0" applyNumberFormat="0" applyBorder="0" applyAlignment="0" applyProtection="0"/>
    <xf numFmtId="0" fontId="25" fillId="6" borderId="0" applyNumberFormat="0" applyBorder="0" applyAlignment="0" applyProtection="0"/>
    <xf numFmtId="201" fontId="69" fillId="3" borderId="17" applyFill="0" applyBorder="0">
      <alignment horizontal="center" vertical="center" wrapText="1"/>
      <protection locked="0"/>
    </xf>
    <xf numFmtId="194" fontId="70" fillId="0" borderId="0">
      <alignment wrapText="1"/>
    </xf>
    <xf numFmtId="194" fontId="24" fillId="0" borderId="0">
      <alignment wrapText="1"/>
    </xf>
    <xf numFmtId="0" fontId="1" fillId="0" borderId="0"/>
  </cellStyleXfs>
  <cellXfs count="129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168" fontId="6" fillId="0" borderId="0" xfId="0" applyNumberFormat="1" applyFont="1" applyFill="1" applyBorder="1" applyAlignment="1">
      <alignment vertical="center"/>
    </xf>
    <xf numFmtId="170" fontId="6" fillId="0" borderId="0" xfId="0" applyNumberFormat="1" applyFont="1" applyFill="1" applyBorder="1" applyAlignment="1">
      <alignment vertical="center"/>
    </xf>
    <xf numFmtId="173" fontId="8" fillId="0" borderId="0" xfId="0" applyNumberFormat="1" applyFont="1" applyFill="1" applyBorder="1" applyAlignment="1">
      <alignment vertical="center"/>
    </xf>
    <xf numFmtId="173" fontId="6" fillId="0" borderId="0" xfId="0" applyNumberFormat="1" applyFont="1" applyFill="1" applyBorder="1" applyAlignment="1">
      <alignment vertical="center"/>
    </xf>
    <xf numFmtId="168" fontId="7" fillId="0" borderId="1" xfId="0" applyNumberFormat="1" applyFont="1" applyFill="1" applyBorder="1" applyAlignment="1">
      <alignment horizontal="right" vertical="center"/>
    </xf>
    <xf numFmtId="168" fontId="10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84" fontId="4" fillId="0" borderId="0" xfId="0" applyNumberFormat="1" applyFont="1" applyFill="1" applyAlignment="1">
      <alignment vertical="center"/>
    </xf>
    <xf numFmtId="167" fontId="4" fillId="0" borderId="0" xfId="0" applyNumberFormat="1" applyFont="1" applyFill="1" applyAlignment="1">
      <alignment vertical="center"/>
    </xf>
    <xf numFmtId="172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9" fillId="29" borderId="1" xfId="0" applyFont="1" applyFill="1" applyBorder="1" applyAlignment="1" applyProtection="1">
      <alignment horizontal="justify" vertical="center" wrapText="1"/>
      <protection locked="0"/>
    </xf>
    <xf numFmtId="0" fontId="7" fillId="29" borderId="1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35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quotePrefix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170" fontId="7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right" vertical="center" wrapText="1"/>
    </xf>
    <xf numFmtId="170" fontId="7" fillId="0" borderId="1" xfId="0" applyNumberFormat="1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 wrapText="1"/>
    </xf>
    <xf numFmtId="170" fontId="7" fillId="2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right" vertical="center"/>
    </xf>
    <xf numFmtId="0" fontId="9" fillId="3" borderId="1" xfId="0" quotePrefix="1" applyFont="1" applyFill="1" applyBorder="1" applyAlignment="1">
      <alignment horizontal="center" vertical="center"/>
    </xf>
    <xf numFmtId="170" fontId="7" fillId="0" borderId="1" xfId="0" applyNumberFormat="1" applyFont="1" applyFill="1" applyBorder="1" applyAlignment="1">
      <alignment horizontal="right" vertical="center"/>
    </xf>
    <xf numFmtId="189" fontId="7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 shrinkToFit="1"/>
    </xf>
    <xf numFmtId="180" fontId="7" fillId="0" borderId="1" xfId="0" applyNumberFormat="1" applyFont="1" applyFill="1" applyBorder="1" applyAlignment="1">
      <alignment horizontal="right" vertical="center" wrapText="1"/>
    </xf>
    <xf numFmtId="180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170" fontId="9" fillId="0" borderId="1" xfId="0" applyNumberFormat="1" applyFont="1" applyFill="1" applyBorder="1" applyAlignment="1">
      <alignment vertical="center"/>
    </xf>
    <xf numFmtId="183" fontId="7" fillId="0" borderId="1" xfId="0" applyNumberFormat="1" applyFont="1" applyFill="1" applyBorder="1" applyAlignment="1">
      <alignment horizontal="right" vertical="center"/>
    </xf>
    <xf numFmtId="180" fontId="9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0" fontId="7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91" fontId="7" fillId="0" borderId="5" xfId="0" applyNumberFormat="1" applyFont="1" applyFill="1" applyBorder="1" applyAlignment="1">
      <alignment horizontal="center" vertical="center" wrapText="1"/>
    </xf>
    <xf numFmtId="192" fontId="7" fillId="0" borderId="1" xfId="0" applyNumberFormat="1" applyFont="1" applyFill="1" applyBorder="1" applyAlignment="1"/>
    <xf numFmtId="191" fontId="7" fillId="0" borderId="1" xfId="0" applyNumberFormat="1" applyFont="1" applyFill="1" applyBorder="1" applyAlignment="1">
      <alignment horizontal="center" vertical="center" wrapText="1"/>
    </xf>
    <xf numFmtId="192" fontId="7" fillId="0" borderId="1" xfId="0" applyNumberFormat="1" applyFont="1" applyFill="1" applyBorder="1" applyAlignment="1">
      <alignment horizontal="center" vertical="center"/>
    </xf>
    <xf numFmtId="191" fontId="9" fillId="0" borderId="1" xfId="0" applyNumberFormat="1" applyFont="1" applyFill="1" applyBorder="1" applyAlignment="1">
      <alignment horizontal="center" vertical="center" wrapText="1"/>
    </xf>
    <xf numFmtId="19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73" fillId="0" borderId="0" xfId="0" applyFont="1" applyFill="1" applyAlignment="1">
      <alignment vertical="center"/>
    </xf>
    <xf numFmtId="0" fontId="73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2" fillId="0" borderId="6" xfId="0" applyFont="1" applyFill="1" applyBorder="1" applyAlignment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4" fillId="0" borderId="0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352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Звичайний 2 2" xfId="352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7  інші витрати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7  Інші витрати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1993"/>
      <sheetName val="Inform"/>
      <sheetName val="Ener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Inform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БАЗА  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7  інші витрати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база  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consolidation hq formatted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72"/>
  <sheetViews>
    <sheetView tabSelected="1" view="pageBreakPreview" topLeftCell="B22" zoomScaleSheetLayoutView="100" workbookViewId="0">
      <selection activeCell="I1" sqref="I1:AB1048576"/>
    </sheetView>
  </sheetViews>
  <sheetFormatPr defaultRowHeight="18.75"/>
  <cols>
    <col min="1" max="1" width="68.85546875" style="1" customWidth="1"/>
    <col min="2" max="2" width="10.85546875" style="2" customWidth="1"/>
    <col min="3" max="3" width="16.7109375" style="2" customWidth="1"/>
    <col min="4" max="7" width="16.7109375" style="1" customWidth="1"/>
    <col min="8" max="8" width="23.7109375" style="1" customWidth="1"/>
    <col min="9" max="16384" width="9.140625" style="1"/>
  </cols>
  <sheetData>
    <row r="1" spans="1:8" ht="18" customHeight="1">
      <c r="A1" s="8"/>
      <c r="B1" s="47"/>
      <c r="C1" s="47"/>
      <c r="D1" s="8"/>
      <c r="E1" s="8"/>
      <c r="F1" s="8"/>
      <c r="G1" s="8"/>
    </row>
    <row r="2" spans="1:8" ht="18" customHeight="1">
      <c r="A2" s="8"/>
      <c r="B2" s="47"/>
      <c r="C2" s="47"/>
      <c r="D2" s="8"/>
      <c r="E2" s="48" t="s">
        <v>70</v>
      </c>
      <c r="F2" s="8"/>
      <c r="G2" s="8"/>
    </row>
    <row r="3" spans="1:8" ht="18" customHeight="1">
      <c r="A3" s="8"/>
      <c r="B3" s="47"/>
      <c r="C3" s="47"/>
      <c r="D3" s="8"/>
      <c r="E3" s="119" t="s">
        <v>71</v>
      </c>
      <c r="F3" s="119"/>
      <c r="G3" s="119"/>
      <c r="H3" s="3"/>
    </row>
    <row r="4" spans="1:8" ht="18" customHeight="1">
      <c r="A4" s="8"/>
      <c r="B4" s="47"/>
      <c r="C4" s="47"/>
      <c r="D4" s="8"/>
      <c r="E4" s="119"/>
      <c r="F4" s="119"/>
      <c r="G4" s="119"/>
    </row>
    <row r="5" spans="1:8" ht="18" customHeight="1">
      <c r="A5" s="8"/>
      <c r="B5" s="47"/>
      <c r="C5" s="47"/>
      <c r="D5" s="8"/>
      <c r="E5" s="119"/>
      <c r="F5" s="119"/>
      <c r="G5" s="119"/>
    </row>
    <row r="6" spans="1:8" ht="18" customHeight="1">
      <c r="A6" s="8"/>
      <c r="B6" s="47"/>
      <c r="C6" s="47"/>
      <c r="D6" s="49"/>
      <c r="E6" s="119"/>
      <c r="F6" s="119"/>
      <c r="G6" s="119"/>
    </row>
    <row r="7" spans="1:8" ht="18" customHeight="1">
      <c r="A7" s="8"/>
      <c r="B7" s="47"/>
      <c r="C7" s="47"/>
      <c r="D7" s="8"/>
      <c r="E7" s="119"/>
      <c r="F7" s="119"/>
      <c r="G7" s="119"/>
    </row>
    <row r="8" spans="1:8" ht="18" customHeight="1">
      <c r="A8" s="8"/>
      <c r="B8" s="47"/>
      <c r="C8" s="47"/>
      <c r="D8" s="8"/>
      <c r="E8" s="8"/>
      <c r="F8" s="8"/>
      <c r="G8" s="8"/>
    </row>
    <row r="9" spans="1:8" ht="18" customHeight="1">
      <c r="A9" s="50"/>
      <c r="B9" s="126"/>
      <c r="C9" s="127"/>
      <c r="D9" s="127"/>
      <c r="E9" s="128"/>
      <c r="F9" s="50"/>
      <c r="G9" s="45" t="s">
        <v>0</v>
      </c>
    </row>
    <row r="10" spans="1:8" ht="50.25" customHeight="1">
      <c r="A10" s="38" t="s">
        <v>1</v>
      </c>
      <c r="B10" s="128" t="s">
        <v>137</v>
      </c>
      <c r="C10" s="124"/>
      <c r="D10" s="124"/>
      <c r="E10" s="126"/>
      <c r="F10" s="50" t="s">
        <v>2</v>
      </c>
      <c r="G10" s="51">
        <v>41769365</v>
      </c>
    </row>
    <row r="11" spans="1:8" ht="18" customHeight="1">
      <c r="A11" s="38" t="s">
        <v>3</v>
      </c>
      <c r="B11" s="128" t="s">
        <v>143</v>
      </c>
      <c r="C11" s="124"/>
      <c r="D11" s="124"/>
      <c r="E11" s="126"/>
      <c r="F11" s="50" t="s">
        <v>4</v>
      </c>
      <c r="G11" s="51">
        <v>150</v>
      </c>
    </row>
    <row r="12" spans="1:8" ht="18" customHeight="1">
      <c r="A12" s="38" t="s">
        <v>5</v>
      </c>
      <c r="B12" s="128" t="s">
        <v>140</v>
      </c>
      <c r="C12" s="124"/>
      <c r="D12" s="124"/>
      <c r="E12" s="126"/>
      <c r="F12" s="50" t="s">
        <v>6</v>
      </c>
      <c r="G12" s="51">
        <v>6520383501</v>
      </c>
    </row>
    <row r="13" spans="1:8" ht="18" customHeight="1">
      <c r="A13" s="38" t="s">
        <v>154</v>
      </c>
      <c r="B13" s="124"/>
      <c r="C13" s="124"/>
      <c r="D13" s="124"/>
      <c r="E13" s="124"/>
      <c r="F13" s="50" t="s">
        <v>7</v>
      </c>
      <c r="G13" s="45"/>
    </row>
    <row r="14" spans="1:8" ht="18" customHeight="1">
      <c r="A14" s="38" t="s">
        <v>8</v>
      </c>
      <c r="B14" s="124" t="s">
        <v>142</v>
      </c>
      <c r="C14" s="124"/>
      <c r="D14" s="124"/>
      <c r="E14" s="124"/>
      <c r="F14" s="50" t="s">
        <v>9</v>
      </c>
      <c r="G14" s="45"/>
    </row>
    <row r="15" spans="1:8" ht="18" customHeight="1">
      <c r="A15" s="38" t="s">
        <v>10</v>
      </c>
      <c r="B15" s="124" t="s">
        <v>141</v>
      </c>
      <c r="C15" s="124"/>
      <c r="D15" s="124"/>
      <c r="E15" s="124"/>
      <c r="F15" s="50" t="s">
        <v>11</v>
      </c>
      <c r="G15" s="45" t="s">
        <v>138</v>
      </c>
    </row>
    <row r="16" spans="1:8" ht="18" customHeight="1">
      <c r="A16" s="38" t="s">
        <v>12</v>
      </c>
      <c r="B16" s="124"/>
      <c r="C16" s="124"/>
      <c r="D16" s="124"/>
      <c r="E16" s="124"/>
      <c r="F16" s="50" t="s">
        <v>13</v>
      </c>
      <c r="G16" s="50"/>
      <c r="H16" s="4"/>
    </row>
    <row r="17" spans="1:8" ht="18" customHeight="1">
      <c r="A17" s="38" t="s">
        <v>14</v>
      </c>
      <c r="B17" s="124" t="s">
        <v>139</v>
      </c>
      <c r="C17" s="124"/>
      <c r="D17" s="124"/>
      <c r="E17" s="124"/>
      <c r="F17" s="50" t="s">
        <v>15</v>
      </c>
      <c r="G17" s="50"/>
      <c r="H17" s="4"/>
    </row>
    <row r="18" spans="1:8" ht="18" customHeight="1">
      <c r="A18" s="52" t="s">
        <v>16</v>
      </c>
      <c r="B18" s="124">
        <v>15</v>
      </c>
      <c r="C18" s="124"/>
      <c r="D18" s="124"/>
      <c r="E18" s="124"/>
      <c r="F18" s="41"/>
      <c r="G18" s="41"/>
    </row>
    <row r="19" spans="1:8" ht="18" customHeight="1">
      <c r="A19" s="38" t="s">
        <v>17</v>
      </c>
      <c r="B19" s="125" t="s">
        <v>144</v>
      </c>
      <c r="C19" s="125"/>
      <c r="D19" s="125"/>
      <c r="E19" s="125"/>
      <c r="F19" s="125"/>
      <c r="G19" s="50"/>
    </row>
    <row r="20" spans="1:8" ht="18" customHeight="1">
      <c r="A20" s="38" t="s">
        <v>18</v>
      </c>
      <c r="B20" s="125" t="s">
        <v>145</v>
      </c>
      <c r="C20" s="125"/>
      <c r="D20" s="125"/>
      <c r="E20" s="125"/>
      <c r="F20" s="125"/>
      <c r="G20" s="41"/>
      <c r="H20" s="4"/>
    </row>
    <row r="21" spans="1:8" ht="18" customHeight="1">
      <c r="A21" s="38" t="s">
        <v>19</v>
      </c>
      <c r="B21" s="125" t="s">
        <v>146</v>
      </c>
      <c r="C21" s="125"/>
      <c r="D21" s="125"/>
      <c r="E21" s="125"/>
      <c r="F21" s="125"/>
      <c r="G21" s="50"/>
    </row>
    <row r="22" spans="1:8" ht="18" customHeight="1">
      <c r="A22" s="8"/>
      <c r="B22" s="47"/>
      <c r="C22" s="47"/>
      <c r="D22" s="8"/>
      <c r="E22" s="8"/>
      <c r="F22" s="8"/>
      <c r="G22" s="8"/>
    </row>
    <row r="23" spans="1:8" ht="18" customHeight="1">
      <c r="A23" s="122" t="s">
        <v>20</v>
      </c>
      <c r="B23" s="122"/>
      <c r="C23" s="122"/>
      <c r="D23" s="122"/>
      <c r="E23" s="122"/>
      <c r="F23" s="122"/>
      <c r="G23" s="122"/>
    </row>
    <row r="24" spans="1:8" ht="18" customHeight="1">
      <c r="A24" s="122" t="s">
        <v>21</v>
      </c>
      <c r="B24" s="122"/>
      <c r="C24" s="122"/>
      <c r="D24" s="122"/>
      <c r="E24" s="122"/>
      <c r="F24" s="122"/>
      <c r="G24" s="122"/>
      <c r="H24" s="5"/>
    </row>
    <row r="25" spans="1:8" ht="18" customHeight="1">
      <c r="A25" s="123" t="s">
        <v>155</v>
      </c>
      <c r="B25" s="123"/>
      <c r="C25" s="123"/>
      <c r="D25" s="123"/>
      <c r="E25" s="123"/>
      <c r="F25" s="123"/>
      <c r="G25" s="123"/>
      <c r="H25" s="6"/>
    </row>
    <row r="26" spans="1:8" ht="18" customHeight="1">
      <c r="A26" s="119" t="s">
        <v>22</v>
      </c>
      <c r="B26" s="119"/>
      <c r="C26" s="119"/>
      <c r="D26" s="119"/>
      <c r="E26" s="119"/>
      <c r="F26" s="119"/>
      <c r="G26" s="119"/>
      <c r="H26" s="7"/>
    </row>
    <row r="27" spans="1:8" ht="18" customHeight="1">
      <c r="A27" s="53"/>
      <c r="B27" s="44"/>
      <c r="C27" s="53"/>
      <c r="D27" s="53"/>
      <c r="E27" s="54"/>
      <c r="F27" s="8"/>
      <c r="G27" s="8"/>
    </row>
    <row r="28" spans="1:8" s="8" customFormat="1" ht="18" customHeight="1">
      <c r="A28" s="120" t="s">
        <v>23</v>
      </c>
      <c r="B28" s="121" t="s">
        <v>24</v>
      </c>
      <c r="C28" s="121" t="s">
        <v>25</v>
      </c>
      <c r="D28" s="121" t="s">
        <v>26</v>
      </c>
      <c r="E28" s="121"/>
      <c r="F28" s="121"/>
      <c r="G28" s="121"/>
    </row>
    <row r="29" spans="1:8" s="8" customFormat="1" ht="18" customHeight="1">
      <c r="A29" s="120"/>
      <c r="B29" s="121"/>
      <c r="C29" s="121"/>
      <c r="D29" s="9" t="s">
        <v>27</v>
      </c>
      <c r="E29" s="9" t="s">
        <v>28</v>
      </c>
      <c r="F29" s="9" t="s">
        <v>29</v>
      </c>
      <c r="G29" s="9" t="s">
        <v>30</v>
      </c>
    </row>
    <row r="30" spans="1:8" ht="18" customHeight="1">
      <c r="A30" s="45">
        <v>1</v>
      </c>
      <c r="B30" s="46">
        <v>2</v>
      </c>
      <c r="C30" s="46">
        <v>3</v>
      </c>
      <c r="D30" s="46">
        <v>4</v>
      </c>
      <c r="E30" s="46">
        <v>5</v>
      </c>
      <c r="F30" s="46">
        <v>6</v>
      </c>
      <c r="G30" s="46">
        <v>7</v>
      </c>
    </row>
    <row r="31" spans="1:8" ht="18" customHeight="1">
      <c r="A31" s="114" t="s">
        <v>31</v>
      </c>
      <c r="B31" s="115"/>
      <c r="C31" s="115"/>
      <c r="D31" s="115"/>
      <c r="E31" s="115"/>
      <c r="F31" s="115"/>
      <c r="G31" s="116"/>
    </row>
    <row r="32" spans="1:8" s="5" customFormat="1" ht="18" customHeight="1">
      <c r="A32" s="117" t="s">
        <v>32</v>
      </c>
      <c r="B32" s="117"/>
      <c r="C32" s="117"/>
      <c r="D32" s="117"/>
      <c r="E32" s="55"/>
      <c r="F32" s="55"/>
      <c r="G32" s="55"/>
    </row>
    <row r="33" spans="1:8" s="5" customFormat="1" ht="30.75" customHeight="1">
      <c r="A33" s="40" t="s">
        <v>73</v>
      </c>
      <c r="B33" s="56">
        <v>1010</v>
      </c>
      <c r="C33" s="57">
        <f>C34</f>
        <v>1790030.97</v>
      </c>
      <c r="D33" s="57">
        <f t="shared" ref="D33:E33" si="0">D34</f>
        <v>2147668.5499999998</v>
      </c>
      <c r="E33" s="57">
        <f t="shared" si="0"/>
        <v>2147668.5499999998</v>
      </c>
      <c r="F33" s="58">
        <f>E33-D33</f>
        <v>0</v>
      </c>
      <c r="G33" s="59">
        <f>E33*100/D33</f>
        <v>100</v>
      </c>
      <c r="H33" s="11"/>
    </row>
    <row r="34" spans="1:8" s="5" customFormat="1" ht="18" customHeight="1">
      <c r="A34" s="38" t="s">
        <v>72</v>
      </c>
      <c r="B34" s="60">
        <v>1011</v>
      </c>
      <c r="C34" s="61">
        <v>1790030.97</v>
      </c>
      <c r="D34" s="62">
        <v>2147668.5499999998</v>
      </c>
      <c r="E34" s="62">
        <v>2147668.5499999998</v>
      </c>
      <c r="F34" s="63">
        <f>E34-D34</f>
        <v>0</v>
      </c>
      <c r="G34" s="64">
        <f>E34*100/D34</f>
        <v>100</v>
      </c>
      <c r="H34" s="12"/>
    </row>
    <row r="35" spans="1:8" s="5" customFormat="1" ht="18" customHeight="1">
      <c r="A35" s="38" t="s">
        <v>74</v>
      </c>
      <c r="B35" s="45">
        <v>1012</v>
      </c>
      <c r="C35" s="61">
        <v>0</v>
      </c>
      <c r="D35" s="14">
        <v>0</v>
      </c>
      <c r="E35" s="14">
        <v>0</v>
      </c>
      <c r="F35" s="65">
        <f>E35-D35</f>
        <v>0</v>
      </c>
      <c r="G35" s="64">
        <v>0</v>
      </c>
      <c r="H35" s="10"/>
    </row>
    <row r="36" spans="1:8" s="5" customFormat="1" ht="33" customHeight="1">
      <c r="A36" s="34" t="s">
        <v>75</v>
      </c>
      <c r="B36" s="66">
        <v>1020</v>
      </c>
      <c r="C36" s="57">
        <f>SUM(C37:C44)</f>
        <v>698614.61</v>
      </c>
      <c r="D36" s="57">
        <f t="shared" ref="D36:E36" si="1">SUM(D37:D44)</f>
        <v>926251.82</v>
      </c>
      <c r="E36" s="57">
        <f t="shared" si="1"/>
        <v>926251.82</v>
      </c>
      <c r="F36" s="67">
        <f>E36-D36</f>
        <v>0</v>
      </c>
      <c r="G36" s="59">
        <v>0</v>
      </c>
      <c r="H36" s="13"/>
    </row>
    <row r="37" spans="1:8" s="5" customFormat="1" ht="18" customHeight="1">
      <c r="A37" s="35" t="s">
        <v>76</v>
      </c>
      <c r="B37" s="45">
        <v>1021</v>
      </c>
      <c r="C37" s="61">
        <v>62426.76</v>
      </c>
      <c r="D37" s="68">
        <v>107963.15</v>
      </c>
      <c r="E37" s="14">
        <v>107963.15</v>
      </c>
      <c r="F37" s="65">
        <f>E37-D37</f>
        <v>0</v>
      </c>
      <c r="G37" s="64">
        <f>E37*100/D37</f>
        <v>100</v>
      </c>
    </row>
    <row r="38" spans="1:8" s="5" customFormat="1" ht="18" customHeight="1">
      <c r="A38" s="35" t="s">
        <v>77</v>
      </c>
      <c r="B38" s="45">
        <v>1022</v>
      </c>
      <c r="C38" s="61">
        <v>0</v>
      </c>
      <c r="D38" s="14">
        <v>46998.15</v>
      </c>
      <c r="E38" s="14">
        <v>46998.15</v>
      </c>
      <c r="F38" s="65">
        <f t="shared" ref="F38:F74" si="2">E38-D38</f>
        <v>0</v>
      </c>
      <c r="G38" s="64">
        <f>E38*100/D38</f>
        <v>100</v>
      </c>
      <c r="H38" s="10"/>
    </row>
    <row r="39" spans="1:8" s="5" customFormat="1" ht="18" customHeight="1">
      <c r="A39" s="35" t="s">
        <v>78</v>
      </c>
      <c r="B39" s="60">
        <v>1023</v>
      </c>
      <c r="C39" s="61">
        <v>0</v>
      </c>
      <c r="D39" s="68">
        <v>0</v>
      </c>
      <c r="E39" s="14">
        <v>0</v>
      </c>
      <c r="F39" s="65">
        <f>E39-D39</f>
        <v>0</v>
      </c>
      <c r="G39" s="64">
        <v>0</v>
      </c>
    </row>
    <row r="40" spans="1:8" s="5" customFormat="1" ht="18" customHeight="1">
      <c r="A40" s="35" t="s">
        <v>79</v>
      </c>
      <c r="B40" s="60">
        <v>1024</v>
      </c>
      <c r="C40" s="61">
        <v>572736.14</v>
      </c>
      <c r="D40" s="68">
        <v>764936.89</v>
      </c>
      <c r="E40" s="68">
        <v>764936.89</v>
      </c>
      <c r="F40" s="65">
        <f>E40-D40</f>
        <v>0</v>
      </c>
      <c r="G40" s="64">
        <f t="shared" ref="G40:G74" si="3">E40*100/D40</f>
        <v>100</v>
      </c>
    </row>
    <row r="41" spans="1:8" s="5" customFormat="1" ht="18" customHeight="1">
      <c r="A41" s="35" t="s">
        <v>150</v>
      </c>
      <c r="B41" s="60">
        <v>1025</v>
      </c>
      <c r="C41" s="61">
        <v>21985</v>
      </c>
      <c r="D41" s="68">
        <v>0</v>
      </c>
      <c r="E41" s="14">
        <v>0</v>
      </c>
      <c r="F41" s="65">
        <f>E41-D41</f>
        <v>0</v>
      </c>
      <c r="G41" s="64">
        <v>0</v>
      </c>
    </row>
    <row r="42" spans="1:8" s="5" customFormat="1" ht="18" customHeight="1">
      <c r="A42" s="35" t="s">
        <v>151</v>
      </c>
      <c r="B42" s="60">
        <v>1026</v>
      </c>
      <c r="C42" s="61">
        <v>32875.71</v>
      </c>
      <c r="D42" s="68">
        <v>6353.63</v>
      </c>
      <c r="E42" s="68">
        <v>6353.63</v>
      </c>
      <c r="F42" s="65">
        <f>E42-D42</f>
        <v>0</v>
      </c>
      <c r="G42" s="64">
        <v>0</v>
      </c>
    </row>
    <row r="43" spans="1:8" s="5" customFormat="1" ht="18" customHeight="1">
      <c r="A43" s="35" t="s">
        <v>148</v>
      </c>
      <c r="B43" s="60">
        <v>1027</v>
      </c>
      <c r="C43" s="61">
        <v>1105.25</v>
      </c>
      <c r="D43" s="68">
        <v>0</v>
      </c>
      <c r="E43" s="68">
        <v>0</v>
      </c>
      <c r="F43" s="65">
        <v>0</v>
      </c>
      <c r="G43" s="64">
        <v>0</v>
      </c>
    </row>
    <row r="44" spans="1:8" s="5" customFormat="1" ht="32.25" customHeight="1">
      <c r="A44" s="35" t="s">
        <v>152</v>
      </c>
      <c r="B44" s="60">
        <v>1028</v>
      </c>
      <c r="C44" s="69">
        <v>7485.75</v>
      </c>
      <c r="D44" s="68">
        <v>0</v>
      </c>
      <c r="E44" s="14">
        <v>0</v>
      </c>
      <c r="F44" s="65">
        <v>0</v>
      </c>
      <c r="G44" s="64">
        <v>0</v>
      </c>
    </row>
    <row r="45" spans="1:8" s="5" customFormat="1" ht="18" customHeight="1">
      <c r="A45" s="40" t="s">
        <v>80</v>
      </c>
      <c r="B45" s="56">
        <v>1030</v>
      </c>
      <c r="C45" s="57">
        <f>C46+C47+C48+C49+C50+C51+C52+C53+C54</f>
        <v>54422.81</v>
      </c>
      <c r="D45" s="57">
        <f>D46+D47+D48+D49+D50+D51+D52+D53+D54</f>
        <v>33321.89</v>
      </c>
      <c r="E45" s="57">
        <f>E46+E47+E48+E49+E50+E51+E52+E53+E54</f>
        <v>33321.89</v>
      </c>
      <c r="F45" s="67">
        <f t="shared" ref="F45:F51" si="4">E45-D45</f>
        <v>0</v>
      </c>
      <c r="G45" s="59">
        <f>E45*100/D45</f>
        <v>100</v>
      </c>
    </row>
    <row r="46" spans="1:8" s="5" customFormat="1" ht="28.5" customHeight="1">
      <c r="A46" s="36" t="s">
        <v>81</v>
      </c>
      <c r="B46" s="60">
        <v>1031</v>
      </c>
      <c r="C46" s="69">
        <v>25520</v>
      </c>
      <c r="D46" s="68">
        <v>0</v>
      </c>
      <c r="E46" s="14">
        <v>0</v>
      </c>
      <c r="F46" s="65">
        <f t="shared" si="4"/>
        <v>0</v>
      </c>
      <c r="G46" s="64">
        <v>0</v>
      </c>
    </row>
    <row r="47" spans="1:8" s="5" customFormat="1" ht="28.5" customHeight="1">
      <c r="A47" s="36" t="s">
        <v>82</v>
      </c>
      <c r="B47" s="60">
        <v>1032</v>
      </c>
      <c r="C47" s="61">
        <v>0</v>
      </c>
      <c r="D47" s="68">
        <v>0</v>
      </c>
      <c r="E47" s="14">
        <v>0</v>
      </c>
      <c r="F47" s="65">
        <f t="shared" si="4"/>
        <v>0</v>
      </c>
      <c r="G47" s="64">
        <v>0</v>
      </c>
    </row>
    <row r="48" spans="1:8" s="5" customFormat="1" ht="18" customHeight="1">
      <c r="A48" s="37" t="s">
        <v>83</v>
      </c>
      <c r="B48" s="60">
        <v>1033</v>
      </c>
      <c r="C48" s="61">
        <v>26750</v>
      </c>
      <c r="D48" s="14">
        <v>6540</v>
      </c>
      <c r="E48" s="14">
        <v>6540</v>
      </c>
      <c r="F48" s="65">
        <f t="shared" si="4"/>
        <v>0</v>
      </c>
      <c r="G48" s="64">
        <f>E48*100/D48</f>
        <v>100</v>
      </c>
      <c r="H48" s="15"/>
    </row>
    <row r="49" spans="1:8" s="5" customFormat="1" ht="18" customHeight="1">
      <c r="A49" s="36" t="s">
        <v>84</v>
      </c>
      <c r="B49" s="60">
        <v>1034</v>
      </c>
      <c r="C49" s="69">
        <v>0</v>
      </c>
      <c r="D49" s="68">
        <v>0</v>
      </c>
      <c r="E49" s="14">
        <v>0</v>
      </c>
      <c r="F49" s="65">
        <f t="shared" si="4"/>
        <v>0</v>
      </c>
      <c r="G49" s="64">
        <v>0</v>
      </c>
    </row>
    <row r="50" spans="1:8" s="5" customFormat="1" ht="18" customHeight="1">
      <c r="A50" s="37" t="s">
        <v>85</v>
      </c>
      <c r="B50" s="60">
        <v>1035</v>
      </c>
      <c r="C50" s="61">
        <v>0</v>
      </c>
      <c r="D50" s="14">
        <v>26750</v>
      </c>
      <c r="E50" s="14">
        <v>26750</v>
      </c>
      <c r="F50" s="65">
        <f t="shared" si="4"/>
        <v>0</v>
      </c>
      <c r="G50" s="64">
        <f t="shared" ref="G50" si="5">E50*100/D50</f>
        <v>100</v>
      </c>
    </row>
    <row r="51" spans="1:8" s="5" customFormat="1" ht="18" customHeight="1">
      <c r="A51" s="35" t="s">
        <v>86</v>
      </c>
      <c r="B51" s="60">
        <v>1036</v>
      </c>
      <c r="C51" s="61">
        <v>0</v>
      </c>
      <c r="D51" s="68">
        <v>0</v>
      </c>
      <c r="E51" s="14">
        <v>0</v>
      </c>
      <c r="F51" s="65">
        <f t="shared" si="4"/>
        <v>0</v>
      </c>
      <c r="G51" s="64">
        <v>0</v>
      </c>
      <c r="H51" s="15"/>
    </row>
    <row r="52" spans="1:8" s="5" customFormat="1" ht="18" customHeight="1">
      <c r="A52" s="36" t="s">
        <v>87</v>
      </c>
      <c r="B52" s="60">
        <v>1037</v>
      </c>
      <c r="C52" s="61">
        <v>2152.81</v>
      </c>
      <c r="D52" s="68">
        <v>0</v>
      </c>
      <c r="E52" s="70"/>
      <c r="F52" s="65"/>
      <c r="G52" s="64"/>
      <c r="H52" s="10"/>
    </row>
    <row r="53" spans="1:8" s="5" customFormat="1" ht="18" customHeight="1">
      <c r="A53" s="36" t="s">
        <v>147</v>
      </c>
      <c r="B53" s="60">
        <v>1038</v>
      </c>
      <c r="C53" s="61">
        <v>0</v>
      </c>
      <c r="D53" s="68">
        <v>0</v>
      </c>
      <c r="E53" s="14">
        <v>0</v>
      </c>
      <c r="F53" s="65">
        <f>E53-D53</f>
        <v>0</v>
      </c>
      <c r="G53" s="64">
        <v>0</v>
      </c>
    </row>
    <row r="54" spans="1:8" s="5" customFormat="1" ht="18" customHeight="1">
      <c r="A54" s="36" t="s">
        <v>88</v>
      </c>
      <c r="B54" s="60">
        <v>1039</v>
      </c>
      <c r="C54" s="61"/>
      <c r="D54" s="14">
        <v>31.89</v>
      </c>
      <c r="E54" s="14">
        <v>31.89</v>
      </c>
      <c r="F54" s="65">
        <f>E54-D54</f>
        <v>0</v>
      </c>
      <c r="G54" s="64">
        <f>E54*100/D54</f>
        <v>100</v>
      </c>
      <c r="H54" s="15"/>
    </row>
    <row r="55" spans="1:8" s="5" customFormat="1" ht="18" customHeight="1">
      <c r="A55" s="40" t="s">
        <v>89</v>
      </c>
      <c r="B55" s="71"/>
      <c r="C55" s="57">
        <f>C45+C36+C33</f>
        <v>2543068.3899999997</v>
      </c>
      <c r="D55" s="57">
        <f>D45+D36+D33</f>
        <v>3107242.26</v>
      </c>
      <c r="E55" s="57">
        <f>E45+E36+E33</f>
        <v>3107242.26</v>
      </c>
      <c r="F55" s="67">
        <f>E55-D55</f>
        <v>0</v>
      </c>
      <c r="G55" s="59">
        <f>E55*100/D55</f>
        <v>100.00000000000001</v>
      </c>
      <c r="H55" s="16"/>
    </row>
    <row r="56" spans="1:8" ht="18" customHeight="1">
      <c r="A56" s="114" t="s">
        <v>90</v>
      </c>
      <c r="B56" s="115"/>
      <c r="C56" s="115"/>
      <c r="D56" s="115"/>
      <c r="E56" s="115"/>
      <c r="F56" s="115"/>
      <c r="G56" s="116"/>
      <c r="H56" s="17"/>
    </row>
    <row r="57" spans="1:8" ht="18" customHeight="1">
      <c r="A57" s="34" t="s">
        <v>136</v>
      </c>
      <c r="B57" s="39">
        <v>2010</v>
      </c>
      <c r="C57" s="57">
        <f>C58+C59+C60+C61+C62+C63+C64+C65+C70+C71+C72+C73+C74</f>
        <v>2543068.3900000006</v>
      </c>
      <c r="D57" s="57">
        <f>D58+D59+D60+D61+D62+D63+D64+D65+D70+D71+D72+D73+D74</f>
        <v>3091542.14</v>
      </c>
      <c r="E57" s="57">
        <f t="shared" ref="E57" si="6">E58+E59+E60+E61+E62+E63+E64+E65+E70+E71+E72+E73+E74</f>
        <v>3091542.14</v>
      </c>
      <c r="F57" s="67">
        <f>E57-D57</f>
        <v>0</v>
      </c>
      <c r="G57" s="59">
        <f>E57*100/D57</f>
        <v>100</v>
      </c>
      <c r="H57" s="17"/>
    </row>
    <row r="58" spans="1:8" ht="18" customHeight="1">
      <c r="A58" s="35" t="s">
        <v>91</v>
      </c>
      <c r="B58" s="46">
        <v>2011</v>
      </c>
      <c r="C58" s="61">
        <v>1819121.23</v>
      </c>
      <c r="D58" s="68">
        <v>2217101.09</v>
      </c>
      <c r="E58" s="68">
        <v>2217101.09</v>
      </c>
      <c r="F58" s="65">
        <f>E58-D58</f>
        <v>0</v>
      </c>
      <c r="G58" s="64">
        <f>E58*100/D58</f>
        <v>100</v>
      </c>
      <c r="H58" s="17"/>
    </row>
    <row r="59" spans="1:8" s="19" customFormat="1" ht="18" customHeight="1">
      <c r="A59" s="35" t="s">
        <v>92</v>
      </c>
      <c r="B59" s="46">
        <v>2012</v>
      </c>
      <c r="C59" s="61">
        <v>382645.76000000001</v>
      </c>
      <c r="D59" s="61">
        <v>439061.17000000004</v>
      </c>
      <c r="E59" s="61">
        <v>439061.17000000004</v>
      </c>
      <c r="F59" s="65">
        <f>E59-D59</f>
        <v>0</v>
      </c>
      <c r="G59" s="64">
        <f t="shared" si="3"/>
        <v>100.00000000000001</v>
      </c>
      <c r="H59" s="18"/>
    </row>
    <row r="60" spans="1:8" s="19" customFormat="1" ht="18" customHeight="1">
      <c r="A60" s="35" t="s">
        <v>93</v>
      </c>
      <c r="B60" s="46">
        <v>2013</v>
      </c>
      <c r="C60" s="61">
        <v>143833.72</v>
      </c>
      <c r="D60" s="61">
        <f>144012.42+21558</f>
        <v>165570.42000000001</v>
      </c>
      <c r="E60" s="61">
        <f>144012.42+21558</f>
        <v>165570.42000000001</v>
      </c>
      <c r="F60" s="65">
        <f t="shared" si="2"/>
        <v>0</v>
      </c>
      <c r="G60" s="64">
        <f t="shared" si="3"/>
        <v>100</v>
      </c>
    </row>
    <row r="61" spans="1:8" s="19" customFormat="1" ht="18" customHeight="1">
      <c r="A61" s="35" t="s">
        <v>94</v>
      </c>
      <c r="B61" s="46">
        <v>2014</v>
      </c>
      <c r="C61" s="61">
        <v>91999.62</v>
      </c>
      <c r="D61" s="61">
        <v>69446.39</v>
      </c>
      <c r="E61" s="61">
        <v>69446.39</v>
      </c>
      <c r="F61" s="65">
        <f t="shared" si="2"/>
        <v>0</v>
      </c>
      <c r="G61" s="64">
        <f t="shared" si="3"/>
        <v>100</v>
      </c>
      <c r="H61" s="20"/>
    </row>
    <row r="62" spans="1:8" s="19" customFormat="1" ht="18" customHeight="1">
      <c r="A62" s="35" t="s">
        <v>95</v>
      </c>
      <c r="B62" s="46">
        <v>2015</v>
      </c>
      <c r="C62" s="61">
        <v>0</v>
      </c>
      <c r="D62" s="61">
        <v>0</v>
      </c>
      <c r="E62" s="72">
        <v>0</v>
      </c>
      <c r="F62" s="65">
        <f t="shared" si="2"/>
        <v>0</v>
      </c>
      <c r="G62" s="64">
        <v>0</v>
      </c>
    </row>
    <row r="63" spans="1:8" s="19" customFormat="1" ht="18" customHeight="1">
      <c r="A63" s="35" t="s">
        <v>96</v>
      </c>
      <c r="B63" s="46">
        <v>2016</v>
      </c>
      <c r="C63" s="61">
        <v>38012.71</v>
      </c>
      <c r="D63" s="61">
        <v>75762.000000000015</v>
      </c>
      <c r="E63" s="61">
        <v>75762.000000000015</v>
      </c>
      <c r="F63" s="65">
        <f t="shared" si="2"/>
        <v>0</v>
      </c>
      <c r="G63" s="64">
        <f t="shared" si="3"/>
        <v>100</v>
      </c>
      <c r="H63" s="21"/>
    </row>
    <row r="64" spans="1:8" s="19" customFormat="1" ht="18" customHeight="1">
      <c r="A64" s="35" t="s">
        <v>97</v>
      </c>
      <c r="B64" s="46">
        <v>2017</v>
      </c>
      <c r="C64" s="61">
        <v>0</v>
      </c>
      <c r="D64" s="61">
        <v>0</v>
      </c>
      <c r="E64" s="72">
        <v>0</v>
      </c>
      <c r="F64" s="65">
        <f t="shared" si="2"/>
        <v>0</v>
      </c>
      <c r="G64" s="64">
        <v>0</v>
      </c>
    </row>
    <row r="65" spans="1:8" s="19" customFormat="1" ht="18" customHeight="1">
      <c r="A65" s="35" t="s">
        <v>98</v>
      </c>
      <c r="B65" s="39">
        <v>2018</v>
      </c>
      <c r="C65" s="61">
        <f>SUM(C66:C69)</f>
        <v>67455.349999999991</v>
      </c>
      <c r="D65" s="61">
        <f>SUM(D66:D69)</f>
        <v>117334.57999999999</v>
      </c>
      <c r="E65" s="61">
        <f>SUM(E66:E69)</f>
        <v>117334.57999999999</v>
      </c>
      <c r="F65" s="65">
        <f t="shared" si="2"/>
        <v>0</v>
      </c>
      <c r="G65" s="64">
        <f t="shared" si="3"/>
        <v>100</v>
      </c>
    </row>
    <row r="66" spans="1:8" s="19" customFormat="1" ht="18" customHeight="1">
      <c r="A66" s="35" t="s">
        <v>99</v>
      </c>
      <c r="B66" s="46"/>
      <c r="C66" s="61">
        <v>27066.14</v>
      </c>
      <c r="D66" s="61">
        <v>40852.31</v>
      </c>
      <c r="E66" s="61">
        <v>40852.31</v>
      </c>
      <c r="F66" s="65">
        <f t="shared" si="2"/>
        <v>0</v>
      </c>
      <c r="G66" s="64">
        <f t="shared" si="3"/>
        <v>100</v>
      </c>
      <c r="H66" s="18"/>
    </row>
    <row r="67" spans="1:8" s="19" customFormat="1" ht="18" customHeight="1">
      <c r="A67" s="35" t="s">
        <v>100</v>
      </c>
      <c r="B67" s="46"/>
      <c r="C67" s="61">
        <v>37531.81</v>
      </c>
      <c r="D67" s="61">
        <v>73046.069999999992</v>
      </c>
      <c r="E67" s="61">
        <v>73046.069999999992</v>
      </c>
      <c r="F67" s="65">
        <f t="shared" si="2"/>
        <v>0</v>
      </c>
      <c r="G67" s="64">
        <f t="shared" si="3"/>
        <v>100</v>
      </c>
      <c r="H67" s="18"/>
    </row>
    <row r="68" spans="1:8" s="19" customFormat="1" ht="18" customHeight="1">
      <c r="A68" s="35" t="s">
        <v>101</v>
      </c>
      <c r="B68" s="46"/>
      <c r="C68" s="61">
        <v>1607.4</v>
      </c>
      <c r="D68" s="61">
        <v>2586.1999999999998</v>
      </c>
      <c r="E68" s="61">
        <v>2586.1999999999998</v>
      </c>
      <c r="F68" s="65">
        <f t="shared" si="2"/>
        <v>0</v>
      </c>
      <c r="G68" s="64">
        <f t="shared" si="3"/>
        <v>100</v>
      </c>
      <c r="H68" s="22"/>
    </row>
    <row r="69" spans="1:8" s="19" customFormat="1" ht="18" customHeight="1">
      <c r="A69" s="35" t="s">
        <v>149</v>
      </c>
      <c r="B69" s="46"/>
      <c r="C69" s="61">
        <v>1250</v>
      </c>
      <c r="D69" s="61">
        <v>850</v>
      </c>
      <c r="E69" s="61">
        <v>850</v>
      </c>
      <c r="F69" s="65">
        <f t="shared" si="2"/>
        <v>0</v>
      </c>
      <c r="G69" s="64">
        <f>E69*100/D69</f>
        <v>100</v>
      </c>
      <c r="H69" s="22"/>
    </row>
    <row r="70" spans="1:8" s="19" customFormat="1" ht="33" customHeight="1">
      <c r="A70" s="38" t="s">
        <v>102</v>
      </c>
      <c r="B70" s="46">
        <v>2019</v>
      </c>
      <c r="C70" s="61">
        <v>0</v>
      </c>
      <c r="D70" s="61">
        <v>0</v>
      </c>
      <c r="E70" s="72">
        <v>0</v>
      </c>
      <c r="F70" s="65">
        <f t="shared" si="2"/>
        <v>0</v>
      </c>
      <c r="G70" s="64">
        <v>0</v>
      </c>
    </row>
    <row r="71" spans="1:8" s="19" customFormat="1" ht="18" customHeight="1">
      <c r="A71" s="38" t="s">
        <v>103</v>
      </c>
      <c r="B71" s="46">
        <v>2020</v>
      </c>
      <c r="C71" s="61">
        <v>0</v>
      </c>
      <c r="D71" s="61">
        <v>0</v>
      </c>
      <c r="E71" s="68">
        <v>0</v>
      </c>
      <c r="F71" s="65">
        <f t="shared" si="2"/>
        <v>0</v>
      </c>
      <c r="G71" s="64">
        <v>0</v>
      </c>
    </row>
    <row r="72" spans="1:8" s="19" customFormat="1" ht="18" customHeight="1">
      <c r="A72" s="35" t="s">
        <v>104</v>
      </c>
      <c r="B72" s="46">
        <v>2021</v>
      </c>
      <c r="C72" s="61">
        <v>0</v>
      </c>
      <c r="D72" s="61">
        <v>0</v>
      </c>
      <c r="E72" s="72">
        <v>0</v>
      </c>
      <c r="F72" s="73">
        <f t="shared" si="2"/>
        <v>0</v>
      </c>
      <c r="G72" s="64">
        <v>0</v>
      </c>
    </row>
    <row r="73" spans="1:8" s="19" customFormat="1" ht="18" customHeight="1">
      <c r="A73" s="38" t="s">
        <v>39</v>
      </c>
      <c r="B73" s="46">
        <v>2022</v>
      </c>
      <c r="C73" s="61">
        <v>0</v>
      </c>
      <c r="D73" s="61">
        <v>0</v>
      </c>
      <c r="E73" s="72">
        <v>0</v>
      </c>
      <c r="F73" s="73">
        <f t="shared" si="2"/>
        <v>0</v>
      </c>
      <c r="G73" s="64">
        <v>0</v>
      </c>
    </row>
    <row r="74" spans="1:8" s="19" customFormat="1" ht="18" customHeight="1">
      <c r="A74" s="38" t="s">
        <v>105</v>
      </c>
      <c r="B74" s="46">
        <v>2023</v>
      </c>
      <c r="C74" s="61">
        <v>0</v>
      </c>
      <c r="D74" s="61">
        <v>7266.49</v>
      </c>
      <c r="E74" s="61">
        <v>7266.49</v>
      </c>
      <c r="F74" s="65">
        <f t="shared" si="2"/>
        <v>0</v>
      </c>
      <c r="G74" s="64">
        <f t="shared" si="3"/>
        <v>100</v>
      </c>
    </row>
    <row r="75" spans="1:8" s="19" customFormat="1" ht="18" customHeight="1">
      <c r="A75" s="74" t="s">
        <v>118</v>
      </c>
      <c r="B75" s="56"/>
      <c r="C75" s="57">
        <f>C58+C59+C60+C61+C62+C63+C64+C65+C70+C71+C72+C73+C74</f>
        <v>2543068.3900000006</v>
      </c>
      <c r="D75" s="57">
        <f>D58+D59+D60+D61+D62+D63+D64+D65+D70+D71+D72+D73+D74</f>
        <v>3091542.14</v>
      </c>
      <c r="E75" s="57">
        <f>E58+E59+E60+E61+E62+E63+E64+E65+E70+E71+E72+E73+E74</f>
        <v>3091542.14</v>
      </c>
      <c r="F75" s="67">
        <f>E75-D75</f>
        <v>0</v>
      </c>
      <c r="G75" s="59">
        <f t="shared" ref="G75" si="7">E75*100/D75</f>
        <v>100</v>
      </c>
    </row>
    <row r="76" spans="1:8" s="19" customFormat="1" ht="18" customHeight="1">
      <c r="A76" s="114" t="s">
        <v>113</v>
      </c>
      <c r="B76" s="115"/>
      <c r="C76" s="115"/>
      <c r="D76" s="115"/>
      <c r="E76" s="115"/>
      <c r="F76" s="115"/>
      <c r="G76" s="116"/>
      <c r="H76" s="23"/>
    </row>
    <row r="77" spans="1:8" s="19" customFormat="1" ht="18" customHeight="1">
      <c r="A77" s="40" t="s">
        <v>114</v>
      </c>
      <c r="B77" s="39">
        <v>3010</v>
      </c>
      <c r="C77" s="57">
        <f>C78+C79</f>
        <v>941540</v>
      </c>
      <c r="D77" s="57">
        <f t="shared" ref="D77:E77" si="8">D78+D79</f>
        <v>941800</v>
      </c>
      <c r="E77" s="57">
        <f t="shared" si="8"/>
        <v>941800</v>
      </c>
      <c r="F77" s="67">
        <f t="shared" ref="F77:F79" si="9">E77-D77</f>
        <v>0</v>
      </c>
      <c r="G77" s="59">
        <f t="shared" ref="G77:G79" si="10">E77*100/D77</f>
        <v>100</v>
      </c>
      <c r="H77" s="24"/>
    </row>
    <row r="78" spans="1:8" s="19" customFormat="1" ht="30.75" customHeight="1">
      <c r="A78" s="38" t="s">
        <v>115</v>
      </c>
      <c r="B78" s="46">
        <v>3011</v>
      </c>
      <c r="C78" s="61">
        <v>0</v>
      </c>
      <c r="D78" s="61">
        <v>7800</v>
      </c>
      <c r="E78" s="61">
        <v>7800</v>
      </c>
      <c r="F78" s="65">
        <f>E78-D78</f>
        <v>0</v>
      </c>
      <c r="G78" s="64">
        <f t="shared" si="10"/>
        <v>100</v>
      </c>
      <c r="H78" s="24"/>
    </row>
    <row r="79" spans="1:8" s="19" customFormat="1" ht="18" customHeight="1">
      <c r="A79" s="38" t="s">
        <v>116</v>
      </c>
      <c r="B79" s="46">
        <v>3012</v>
      </c>
      <c r="C79" s="75">
        <v>941540</v>
      </c>
      <c r="D79" s="75">
        <v>934000</v>
      </c>
      <c r="E79" s="75">
        <v>934000</v>
      </c>
      <c r="F79" s="76">
        <f t="shared" si="9"/>
        <v>0</v>
      </c>
      <c r="G79" s="77">
        <f t="shared" si="10"/>
        <v>100</v>
      </c>
      <c r="H79" s="23"/>
    </row>
    <row r="80" spans="1:8" s="19" customFormat="1" ht="18" customHeight="1">
      <c r="A80" s="40" t="s">
        <v>33</v>
      </c>
      <c r="B80" s="39">
        <v>3020</v>
      </c>
      <c r="C80" s="57">
        <f>C81+C82+C83+C84+C85+C86</f>
        <v>941540</v>
      </c>
      <c r="D80" s="57">
        <f>D81+D82+D83+D84+D85+D86</f>
        <v>941800</v>
      </c>
      <c r="E80" s="57">
        <f t="shared" ref="E80" si="11">E81+E82+E83+E84+E85+E86</f>
        <v>941800</v>
      </c>
      <c r="F80" s="78">
        <f t="shared" ref="F80:F86" si="12">E80-D80</f>
        <v>0</v>
      </c>
      <c r="G80" s="79">
        <f t="shared" ref="G80:G82" si="13">E80*100/D80</f>
        <v>100</v>
      </c>
      <c r="H80" s="24"/>
    </row>
    <row r="81" spans="1:8" s="19" customFormat="1" ht="18" customHeight="1">
      <c r="A81" s="35" t="s">
        <v>34</v>
      </c>
      <c r="B81" s="46">
        <v>3021</v>
      </c>
      <c r="C81" s="61"/>
      <c r="D81" s="61"/>
      <c r="E81" s="80"/>
      <c r="F81" s="76">
        <f t="shared" si="12"/>
        <v>0</v>
      </c>
      <c r="G81" s="77">
        <v>0</v>
      </c>
      <c r="H81" s="24"/>
    </row>
    <row r="82" spans="1:8" s="19" customFormat="1" ht="18" customHeight="1">
      <c r="A82" s="35" t="s">
        <v>35</v>
      </c>
      <c r="B82" s="46">
        <v>3022</v>
      </c>
      <c r="C82" s="75">
        <v>941540</v>
      </c>
      <c r="D82" s="75">
        <f>D78+D79</f>
        <v>941800</v>
      </c>
      <c r="E82" s="75">
        <f>E78+E79</f>
        <v>941800</v>
      </c>
      <c r="F82" s="76">
        <f t="shared" si="12"/>
        <v>0</v>
      </c>
      <c r="G82" s="77">
        <f t="shared" si="13"/>
        <v>100</v>
      </c>
      <c r="H82" s="23"/>
    </row>
    <row r="83" spans="1:8" s="19" customFormat="1" ht="18" customHeight="1">
      <c r="A83" s="35" t="s">
        <v>36</v>
      </c>
      <c r="B83" s="46">
        <v>3023</v>
      </c>
      <c r="C83" s="61"/>
      <c r="D83" s="61"/>
      <c r="E83" s="80"/>
      <c r="F83" s="76">
        <f t="shared" si="12"/>
        <v>0</v>
      </c>
      <c r="G83" s="76">
        <v>0</v>
      </c>
      <c r="H83" s="24"/>
    </row>
    <row r="84" spans="1:8" s="19" customFormat="1" ht="18" customHeight="1">
      <c r="A84" s="35" t="s">
        <v>117</v>
      </c>
      <c r="B84" s="46">
        <v>3024</v>
      </c>
      <c r="C84" s="61"/>
      <c r="D84" s="61"/>
      <c r="E84" s="80"/>
      <c r="F84" s="76">
        <f t="shared" si="12"/>
        <v>0</v>
      </c>
      <c r="G84" s="76">
        <v>0</v>
      </c>
      <c r="H84" s="24"/>
    </row>
    <row r="85" spans="1:8" s="19" customFormat="1" ht="30.75" customHeight="1">
      <c r="A85" s="35" t="s">
        <v>37</v>
      </c>
      <c r="B85" s="46">
        <v>3025</v>
      </c>
      <c r="C85" s="75"/>
      <c r="D85" s="75"/>
      <c r="E85" s="75"/>
      <c r="F85" s="76">
        <f t="shared" si="12"/>
        <v>0</v>
      </c>
      <c r="G85" s="76">
        <v>0</v>
      </c>
      <c r="H85" s="23"/>
    </row>
    <row r="86" spans="1:8" s="19" customFormat="1" ht="18" customHeight="1">
      <c r="A86" s="35" t="s">
        <v>38</v>
      </c>
      <c r="B86" s="46">
        <v>3026</v>
      </c>
      <c r="C86" s="61"/>
      <c r="D86" s="61"/>
      <c r="E86" s="80"/>
      <c r="F86" s="76">
        <f t="shared" si="12"/>
        <v>0</v>
      </c>
      <c r="G86" s="76">
        <v>0</v>
      </c>
      <c r="H86" s="24"/>
    </row>
    <row r="87" spans="1:8" s="19" customFormat="1" ht="18" customHeight="1">
      <c r="A87" s="114" t="s">
        <v>119</v>
      </c>
      <c r="B87" s="115"/>
      <c r="C87" s="115"/>
      <c r="D87" s="115"/>
      <c r="E87" s="115"/>
      <c r="F87" s="115"/>
      <c r="G87" s="116"/>
      <c r="H87" s="24"/>
    </row>
    <row r="88" spans="1:8" s="19" customFormat="1" ht="18" customHeight="1">
      <c r="A88" s="34" t="s">
        <v>120</v>
      </c>
      <c r="B88" s="39">
        <v>4010</v>
      </c>
      <c r="C88" s="81">
        <f>C89+C90+C91+C92</f>
        <v>0</v>
      </c>
      <c r="D88" s="81">
        <f t="shared" ref="D88:E88" si="14">D89+D90+D91+D92</f>
        <v>0</v>
      </c>
      <c r="E88" s="81">
        <f t="shared" si="14"/>
        <v>0</v>
      </c>
      <c r="F88" s="78">
        <f t="shared" ref="F88:F97" si="15">E88-D88</f>
        <v>0</v>
      </c>
      <c r="G88" s="78">
        <v>0</v>
      </c>
      <c r="H88" s="23"/>
    </row>
    <row r="89" spans="1:8" s="19" customFormat="1" ht="18" customHeight="1">
      <c r="A89" s="35" t="s">
        <v>121</v>
      </c>
      <c r="B89" s="46">
        <v>4011</v>
      </c>
      <c r="C89" s="61"/>
      <c r="D89" s="61"/>
      <c r="E89" s="80"/>
      <c r="F89" s="65">
        <f t="shared" si="15"/>
        <v>0</v>
      </c>
      <c r="G89" s="64">
        <v>0</v>
      </c>
      <c r="H89" s="24"/>
    </row>
    <row r="90" spans="1:8" s="19" customFormat="1" ht="18" customHeight="1">
      <c r="A90" s="35" t="s">
        <v>122</v>
      </c>
      <c r="B90" s="46">
        <v>4012</v>
      </c>
      <c r="C90" s="61"/>
      <c r="D90" s="61"/>
      <c r="E90" s="80"/>
      <c r="F90" s="65">
        <f t="shared" si="15"/>
        <v>0</v>
      </c>
      <c r="G90" s="64">
        <v>0</v>
      </c>
      <c r="H90" s="24"/>
    </row>
    <row r="91" spans="1:8" s="19" customFormat="1" ht="18" customHeight="1">
      <c r="A91" s="35" t="s">
        <v>123</v>
      </c>
      <c r="B91" s="46">
        <v>4013</v>
      </c>
      <c r="C91" s="75"/>
      <c r="D91" s="75"/>
      <c r="E91" s="75"/>
      <c r="F91" s="76">
        <f t="shared" si="15"/>
        <v>0</v>
      </c>
      <c r="G91" s="76">
        <v>0</v>
      </c>
      <c r="H91" s="23"/>
    </row>
    <row r="92" spans="1:8" s="19" customFormat="1" ht="18" customHeight="1">
      <c r="A92" s="35" t="s">
        <v>124</v>
      </c>
      <c r="B92" s="46">
        <v>4020</v>
      </c>
      <c r="C92" s="61"/>
      <c r="D92" s="61"/>
      <c r="E92" s="80"/>
      <c r="F92" s="65">
        <f t="shared" si="15"/>
        <v>0</v>
      </c>
      <c r="G92" s="64">
        <v>0</v>
      </c>
      <c r="H92" s="24"/>
    </row>
    <row r="93" spans="1:8" s="19" customFormat="1" ht="18" customHeight="1">
      <c r="A93" s="34" t="s">
        <v>125</v>
      </c>
      <c r="B93" s="39">
        <v>4030</v>
      </c>
      <c r="C93" s="57">
        <f>C94+C95+C96+C97</f>
        <v>0</v>
      </c>
      <c r="D93" s="57">
        <f t="shared" ref="D93:E93" si="16">D94+D95+D96+D97</f>
        <v>0</v>
      </c>
      <c r="E93" s="57">
        <f t="shared" si="16"/>
        <v>0</v>
      </c>
      <c r="F93" s="67">
        <f t="shared" si="15"/>
        <v>0</v>
      </c>
      <c r="G93" s="59">
        <v>0</v>
      </c>
      <c r="H93" s="24"/>
    </row>
    <row r="94" spans="1:8" s="19" customFormat="1" ht="18" customHeight="1">
      <c r="A94" s="35" t="s">
        <v>121</v>
      </c>
      <c r="B94" s="46">
        <v>4031</v>
      </c>
      <c r="C94" s="75"/>
      <c r="D94" s="75"/>
      <c r="E94" s="75"/>
      <c r="F94" s="76">
        <f t="shared" si="15"/>
        <v>0</v>
      </c>
      <c r="G94" s="76">
        <v>0</v>
      </c>
      <c r="H94" s="23"/>
    </row>
    <row r="95" spans="1:8" s="19" customFormat="1" ht="18" customHeight="1">
      <c r="A95" s="35" t="s">
        <v>122</v>
      </c>
      <c r="B95" s="46">
        <v>4032</v>
      </c>
      <c r="C95" s="61"/>
      <c r="D95" s="61"/>
      <c r="E95" s="80"/>
      <c r="F95" s="65">
        <f t="shared" si="15"/>
        <v>0</v>
      </c>
      <c r="G95" s="64">
        <v>0</v>
      </c>
      <c r="H95" s="24"/>
    </row>
    <row r="96" spans="1:8" s="19" customFormat="1" ht="18" customHeight="1">
      <c r="A96" s="35" t="s">
        <v>123</v>
      </c>
      <c r="B96" s="46">
        <v>4033</v>
      </c>
      <c r="C96" s="61"/>
      <c r="D96" s="61"/>
      <c r="E96" s="80"/>
      <c r="F96" s="65">
        <f t="shared" si="15"/>
        <v>0</v>
      </c>
      <c r="G96" s="64">
        <v>0</v>
      </c>
      <c r="H96" s="24"/>
    </row>
    <row r="97" spans="1:8" s="19" customFormat="1" ht="18" customHeight="1">
      <c r="A97" s="38" t="s">
        <v>126</v>
      </c>
      <c r="B97" s="46">
        <v>4040</v>
      </c>
      <c r="C97" s="75"/>
      <c r="D97" s="75"/>
      <c r="E97" s="75"/>
      <c r="F97" s="76">
        <f t="shared" si="15"/>
        <v>0</v>
      </c>
      <c r="G97" s="76">
        <v>0</v>
      </c>
      <c r="H97" s="23"/>
    </row>
    <row r="98" spans="1:8" s="19" customFormat="1" ht="18" customHeight="1">
      <c r="A98" s="114" t="s">
        <v>127</v>
      </c>
      <c r="B98" s="115"/>
      <c r="C98" s="115"/>
      <c r="D98" s="115"/>
      <c r="E98" s="115"/>
      <c r="F98" s="115"/>
      <c r="G98" s="116"/>
      <c r="H98" s="24"/>
    </row>
    <row r="99" spans="1:8" s="19" customFormat="1" ht="18" customHeight="1">
      <c r="A99" s="42" t="s">
        <v>128</v>
      </c>
      <c r="B99" s="39">
        <v>5010</v>
      </c>
      <c r="C99" s="61">
        <f>C55-C75</f>
        <v>0</v>
      </c>
      <c r="D99" s="61">
        <f>D55-D75</f>
        <v>15700.119999999646</v>
      </c>
      <c r="E99" s="61">
        <f>E55-E75</f>
        <v>15700.119999999646</v>
      </c>
      <c r="F99" s="65">
        <f t="shared" ref="F99:F101" si="17">E99-D99</f>
        <v>0</v>
      </c>
      <c r="G99" s="64">
        <f t="shared" ref="G99:G100" si="18">E99*100/D99</f>
        <v>100</v>
      </c>
      <c r="H99" s="24"/>
    </row>
    <row r="100" spans="1:8" s="19" customFormat="1" ht="18" customHeight="1">
      <c r="A100" s="43" t="s">
        <v>129</v>
      </c>
      <c r="B100" s="46">
        <v>5011</v>
      </c>
      <c r="C100" s="75">
        <f>C99-C101</f>
        <v>0</v>
      </c>
      <c r="D100" s="68">
        <f>D99-D101</f>
        <v>15700.119999999646</v>
      </c>
      <c r="E100" s="68">
        <f>E99-E101</f>
        <v>15700.119999999646</v>
      </c>
      <c r="F100" s="76">
        <f t="shared" si="17"/>
        <v>0</v>
      </c>
      <c r="G100" s="72">
        <f t="shared" si="18"/>
        <v>100</v>
      </c>
      <c r="H100" s="23"/>
    </row>
    <row r="101" spans="1:8" s="19" customFormat="1" ht="18" customHeight="1">
      <c r="A101" s="43" t="s">
        <v>130</v>
      </c>
      <c r="B101" s="46">
        <v>5012</v>
      </c>
      <c r="C101" s="61"/>
      <c r="D101" s="61"/>
      <c r="E101" s="80"/>
      <c r="F101" s="65">
        <f t="shared" si="17"/>
        <v>0</v>
      </c>
      <c r="G101" s="64">
        <v>0</v>
      </c>
      <c r="H101" s="24"/>
    </row>
    <row r="102" spans="1:8" s="19" customFormat="1" ht="18" customHeight="1">
      <c r="A102" s="114" t="s">
        <v>131</v>
      </c>
      <c r="B102" s="115"/>
      <c r="C102" s="115"/>
      <c r="D102" s="116"/>
      <c r="E102" s="50"/>
      <c r="F102" s="50"/>
      <c r="G102" s="64"/>
      <c r="H102" s="24"/>
    </row>
    <row r="103" spans="1:8" s="19" customFormat="1" ht="18" customHeight="1">
      <c r="A103" s="40" t="s">
        <v>106</v>
      </c>
      <c r="B103" s="39">
        <v>6010</v>
      </c>
      <c r="C103" s="82">
        <f>C104+C105+C106+C107+C108+C109</f>
        <v>741832.39984999993</v>
      </c>
      <c r="D103" s="82">
        <f t="shared" ref="D103:E103" si="19">D104+D105+D106+D107+D108+D109</f>
        <v>878662.37254999997</v>
      </c>
      <c r="E103" s="82">
        <f t="shared" si="19"/>
        <v>878662.37254999997</v>
      </c>
      <c r="F103" s="83">
        <f>E103-D103</f>
        <v>0</v>
      </c>
      <c r="G103" s="64">
        <f t="shared" ref="G103:G108" si="20">E103*100/D103</f>
        <v>100</v>
      </c>
    </row>
    <row r="104" spans="1:8" s="19" customFormat="1" ht="18" customHeight="1">
      <c r="A104" s="41" t="s">
        <v>107</v>
      </c>
      <c r="B104" s="46">
        <v>6011</v>
      </c>
      <c r="C104" s="82">
        <v>4458</v>
      </c>
      <c r="D104" s="84">
        <v>7266.49</v>
      </c>
      <c r="E104" s="84">
        <v>7266.49</v>
      </c>
      <c r="F104" s="83">
        <f t="shared" ref="F104:F108" si="21">E104-D104</f>
        <v>0</v>
      </c>
      <c r="G104" s="64">
        <f t="shared" si="20"/>
        <v>100</v>
      </c>
    </row>
    <row r="105" spans="1:8" s="19" customFormat="1" ht="18" customHeight="1">
      <c r="A105" s="41" t="s">
        <v>108</v>
      </c>
      <c r="B105" s="46">
        <v>6012</v>
      </c>
      <c r="C105" s="82">
        <v>27286.818449999999</v>
      </c>
      <c r="D105" s="84">
        <f>D58*0.015</f>
        <v>33256.516349999998</v>
      </c>
      <c r="E105" s="84">
        <f>E58*0.015</f>
        <v>33256.516349999998</v>
      </c>
      <c r="F105" s="83">
        <f t="shared" si="21"/>
        <v>0</v>
      </c>
      <c r="G105" s="64">
        <f t="shared" si="20"/>
        <v>100</v>
      </c>
    </row>
    <row r="106" spans="1:8" s="19" customFormat="1" ht="18" customHeight="1">
      <c r="A106" s="41" t="s">
        <v>109</v>
      </c>
      <c r="B106" s="46">
        <v>6013</v>
      </c>
      <c r="C106" s="82">
        <v>0</v>
      </c>
      <c r="D106" s="84">
        <v>0</v>
      </c>
      <c r="E106" s="83">
        <v>0</v>
      </c>
      <c r="F106" s="83">
        <f t="shared" si="21"/>
        <v>0</v>
      </c>
      <c r="G106" s="64">
        <v>0</v>
      </c>
    </row>
    <row r="107" spans="1:8" s="19" customFormat="1" ht="18" customHeight="1">
      <c r="A107" s="41" t="s">
        <v>110</v>
      </c>
      <c r="B107" s="46">
        <v>6014</v>
      </c>
      <c r="C107" s="82">
        <v>327441.82139999996</v>
      </c>
      <c r="D107" s="84">
        <f>D58*0.18</f>
        <v>399078.19619999995</v>
      </c>
      <c r="E107" s="84">
        <f>E58*0.18</f>
        <v>399078.19619999995</v>
      </c>
      <c r="F107" s="83">
        <f t="shared" si="21"/>
        <v>0</v>
      </c>
      <c r="G107" s="64">
        <f t="shared" si="20"/>
        <v>100</v>
      </c>
    </row>
    <row r="108" spans="1:8" s="19" customFormat="1" ht="28.5" customHeight="1">
      <c r="A108" s="35" t="s">
        <v>111</v>
      </c>
      <c r="B108" s="46">
        <v>6015</v>
      </c>
      <c r="C108" s="82">
        <v>382645.76000000001</v>
      </c>
      <c r="D108" s="84">
        <f>D59</f>
        <v>439061.17000000004</v>
      </c>
      <c r="E108" s="84">
        <f>E59</f>
        <v>439061.17000000004</v>
      </c>
      <c r="F108" s="83">
        <f t="shared" si="21"/>
        <v>0</v>
      </c>
      <c r="G108" s="64">
        <f t="shared" si="20"/>
        <v>100.00000000000001</v>
      </c>
    </row>
    <row r="109" spans="1:8" s="19" customFormat="1" ht="18" customHeight="1">
      <c r="A109" s="41" t="s">
        <v>112</v>
      </c>
      <c r="B109" s="46">
        <v>6016</v>
      </c>
      <c r="C109" s="82"/>
      <c r="D109" s="84"/>
      <c r="E109" s="82"/>
      <c r="F109" s="83"/>
      <c r="G109" s="64"/>
      <c r="H109" s="25"/>
    </row>
    <row r="110" spans="1:8" s="19" customFormat="1" ht="18" customHeight="1">
      <c r="A110" s="113" t="s">
        <v>132</v>
      </c>
      <c r="B110" s="113"/>
      <c r="C110" s="113"/>
      <c r="D110" s="113"/>
      <c r="E110" s="50"/>
      <c r="F110" s="50"/>
      <c r="G110" s="64"/>
    </row>
    <row r="111" spans="1:8" s="19" customFormat="1" ht="27.75" customHeight="1">
      <c r="A111" s="85" t="s">
        <v>40</v>
      </c>
      <c r="B111" s="46">
        <v>7010</v>
      </c>
      <c r="C111" s="112">
        <f>(C36/C55)</f>
        <v>0.27471326085729064</v>
      </c>
      <c r="D111" s="112">
        <f t="shared" ref="D111:E111" si="22">(D36/D55)</f>
        <v>0.29809449746605854</v>
      </c>
      <c r="E111" s="112">
        <f t="shared" si="22"/>
        <v>0.29809449746605854</v>
      </c>
      <c r="F111" s="86">
        <f t="shared" ref="F111:F115" si="23">E111-D111</f>
        <v>0</v>
      </c>
      <c r="G111" s="87">
        <f t="shared" ref="G111" si="24">E111*100/D111</f>
        <v>100</v>
      </c>
    </row>
    <row r="112" spans="1:8" s="19" customFormat="1" ht="30.75" customHeight="1">
      <c r="A112" s="38" t="s">
        <v>41</v>
      </c>
      <c r="B112" s="46">
        <v>7020</v>
      </c>
      <c r="C112" s="112">
        <f>(C65/C75)</f>
        <v>2.6525181259478427E-2</v>
      </c>
      <c r="D112" s="112">
        <f>(D65/D75)</f>
        <v>3.7953414408253866E-2</v>
      </c>
      <c r="E112" s="112">
        <f>(E65/E75)</f>
        <v>3.7953414408253866E-2</v>
      </c>
      <c r="F112" s="86">
        <f t="shared" si="23"/>
        <v>0</v>
      </c>
      <c r="G112" s="87">
        <f t="shared" ref="G112" si="25">E112*100/D112</f>
        <v>100</v>
      </c>
    </row>
    <row r="113" spans="1:7" s="19" customFormat="1" ht="31.5" customHeight="1">
      <c r="A113" s="38" t="s">
        <v>133</v>
      </c>
      <c r="B113" s="46">
        <v>7030</v>
      </c>
      <c r="C113" s="112">
        <f>(C80/C75)</f>
        <v>0.37023778192610846</v>
      </c>
      <c r="D113" s="112">
        <f t="shared" ref="D113:E113" si="26">(D80/D75)</f>
        <v>0.30463760717167515</v>
      </c>
      <c r="E113" s="112">
        <f t="shared" si="26"/>
        <v>0.30463760717167515</v>
      </c>
      <c r="F113" s="86">
        <f t="shared" si="23"/>
        <v>0</v>
      </c>
      <c r="G113" s="87">
        <f t="shared" ref="G113" si="27">E113*100/D113</f>
        <v>100</v>
      </c>
    </row>
    <row r="114" spans="1:7" s="19" customFormat="1" ht="35.25" customHeight="1">
      <c r="A114" s="38" t="s">
        <v>42</v>
      </c>
      <c r="B114" s="46">
        <v>7040</v>
      </c>
      <c r="C114" s="112">
        <f>(C58+C59)/C75</f>
        <v>0.86579149764824048</v>
      </c>
      <c r="D114" s="112">
        <f t="shared" ref="D114:E114" si="28">(D58+D59)/D75</f>
        <v>0.85917064678924271</v>
      </c>
      <c r="E114" s="112">
        <f t="shared" si="28"/>
        <v>0.85917064678924271</v>
      </c>
      <c r="F114" s="86">
        <f t="shared" si="23"/>
        <v>0</v>
      </c>
      <c r="G114" s="87">
        <f t="shared" ref="G114" si="29">E114*100/D114</f>
        <v>100</v>
      </c>
    </row>
    <row r="115" spans="1:7" s="19" customFormat="1" ht="18" customHeight="1">
      <c r="A115" s="85" t="s">
        <v>43</v>
      </c>
      <c r="B115" s="46">
        <v>7050</v>
      </c>
      <c r="C115" s="88"/>
      <c r="D115" s="88"/>
      <c r="E115" s="88"/>
      <c r="F115" s="86">
        <f t="shared" si="23"/>
        <v>0</v>
      </c>
      <c r="G115" s="87">
        <v>0</v>
      </c>
    </row>
    <row r="116" spans="1:7" s="19" customFormat="1" ht="30" customHeight="1">
      <c r="A116" s="85" t="s">
        <v>44</v>
      </c>
      <c r="B116" s="46">
        <v>7060</v>
      </c>
      <c r="C116" s="88"/>
      <c r="D116" s="88"/>
      <c r="E116" s="88"/>
      <c r="F116" s="86">
        <f>E116-D116</f>
        <v>0</v>
      </c>
      <c r="G116" s="87">
        <v>0</v>
      </c>
    </row>
    <row r="117" spans="1:7" s="19" customFormat="1" ht="18" customHeight="1">
      <c r="A117" s="85" t="s">
        <v>45</v>
      </c>
      <c r="B117" s="46">
        <v>7070</v>
      </c>
      <c r="C117" s="68">
        <v>0</v>
      </c>
      <c r="D117" s="68">
        <v>0</v>
      </c>
      <c r="E117" s="68">
        <v>0</v>
      </c>
      <c r="F117" s="86">
        <f t="shared" ref="F117:F118" si="30">E117-D117</f>
        <v>0</v>
      </c>
      <c r="G117" s="87">
        <v>0</v>
      </c>
    </row>
    <row r="118" spans="1:7" s="19" customFormat="1" ht="18" customHeight="1">
      <c r="A118" s="85" t="s">
        <v>46</v>
      </c>
      <c r="B118" s="46">
        <v>7080</v>
      </c>
      <c r="C118" s="68">
        <v>0</v>
      </c>
      <c r="D118" s="68">
        <v>0</v>
      </c>
      <c r="E118" s="68">
        <v>0</v>
      </c>
      <c r="F118" s="86">
        <f t="shared" si="30"/>
        <v>0</v>
      </c>
      <c r="G118" s="87">
        <v>0</v>
      </c>
    </row>
    <row r="119" spans="1:7" s="19" customFormat="1" ht="18" customHeight="1">
      <c r="A119" s="118" t="s">
        <v>134</v>
      </c>
      <c r="B119" s="118"/>
      <c r="C119" s="118"/>
      <c r="D119" s="118"/>
      <c r="E119" s="50"/>
      <c r="F119" s="50"/>
      <c r="G119" s="64"/>
    </row>
    <row r="120" spans="1:7" s="19" customFormat="1" ht="18" customHeight="1">
      <c r="A120" s="85" t="s">
        <v>47</v>
      </c>
      <c r="B120" s="89">
        <v>8010</v>
      </c>
      <c r="C120" s="61"/>
      <c r="D120" s="90"/>
      <c r="E120" s="91"/>
      <c r="F120" s="50">
        <f t="shared" ref="F120:F129" si="31">E120-D120</f>
        <v>0</v>
      </c>
      <c r="G120" s="64">
        <v>0</v>
      </c>
    </row>
    <row r="121" spans="1:7" s="19" customFormat="1" ht="18" customHeight="1">
      <c r="A121" s="85" t="s">
        <v>48</v>
      </c>
      <c r="B121" s="89">
        <v>8020</v>
      </c>
      <c r="C121" s="61"/>
      <c r="D121" s="90"/>
      <c r="E121" s="91"/>
      <c r="F121" s="50">
        <f t="shared" si="31"/>
        <v>0</v>
      </c>
      <c r="G121" s="64">
        <v>0</v>
      </c>
    </row>
    <row r="122" spans="1:7" s="19" customFormat="1" ht="18" customHeight="1">
      <c r="A122" s="85" t="s">
        <v>49</v>
      </c>
      <c r="B122" s="89">
        <v>8030</v>
      </c>
      <c r="C122" s="61">
        <v>0</v>
      </c>
      <c r="D122" s="61">
        <v>15700.1</v>
      </c>
      <c r="E122" s="61">
        <v>15700.1</v>
      </c>
      <c r="F122" s="50">
        <f t="shared" si="31"/>
        <v>0</v>
      </c>
      <c r="G122" s="64">
        <f t="shared" ref="G122" si="32">E122*100/D122</f>
        <v>100</v>
      </c>
    </row>
    <row r="123" spans="1:7" s="19" customFormat="1" ht="18" customHeight="1">
      <c r="A123" s="40" t="s">
        <v>50</v>
      </c>
      <c r="B123" s="92">
        <v>8040</v>
      </c>
      <c r="C123" s="61">
        <f>C120+C121</f>
        <v>0</v>
      </c>
      <c r="D123" s="61">
        <f>D120+D121</f>
        <v>0</v>
      </c>
      <c r="E123" s="61">
        <f>E120+E121</f>
        <v>0</v>
      </c>
      <c r="F123" s="50">
        <f t="shared" si="31"/>
        <v>0</v>
      </c>
      <c r="G123" s="64">
        <v>0</v>
      </c>
    </row>
    <row r="124" spans="1:7" s="19" customFormat="1" ht="18" customHeight="1">
      <c r="A124" s="85" t="s">
        <v>51</v>
      </c>
      <c r="B124" s="89">
        <v>8050</v>
      </c>
      <c r="C124" s="61">
        <v>0</v>
      </c>
      <c r="D124" s="90">
        <v>0</v>
      </c>
      <c r="E124" s="91">
        <v>0</v>
      </c>
      <c r="F124" s="50">
        <f t="shared" si="31"/>
        <v>0</v>
      </c>
      <c r="G124" s="64">
        <v>0</v>
      </c>
    </row>
    <row r="125" spans="1:7" s="19" customFormat="1" ht="18" customHeight="1">
      <c r="A125" s="85" t="s">
        <v>52</v>
      </c>
      <c r="B125" s="89">
        <v>8060</v>
      </c>
      <c r="C125" s="61">
        <v>0</v>
      </c>
      <c r="D125" s="90">
        <v>0</v>
      </c>
      <c r="E125" s="91">
        <v>0</v>
      </c>
      <c r="F125" s="50">
        <f t="shared" si="31"/>
        <v>0</v>
      </c>
      <c r="G125" s="64">
        <v>0</v>
      </c>
    </row>
    <row r="126" spans="1:7" s="19" customFormat="1" ht="18" customHeight="1">
      <c r="A126" s="93" t="s">
        <v>53</v>
      </c>
      <c r="B126" s="92">
        <v>8070</v>
      </c>
      <c r="C126" s="61">
        <f>C125+C124</f>
        <v>0</v>
      </c>
      <c r="D126" s="61">
        <f>D125+D124</f>
        <v>0</v>
      </c>
      <c r="E126" s="61">
        <f t="shared" ref="E126" si="33">E125+E124</f>
        <v>0</v>
      </c>
      <c r="F126" s="50">
        <f t="shared" si="31"/>
        <v>0</v>
      </c>
      <c r="G126" s="64">
        <v>0</v>
      </c>
    </row>
    <row r="127" spans="1:7" s="19" customFormat="1" ht="18" customHeight="1">
      <c r="A127" s="85" t="s">
        <v>54</v>
      </c>
      <c r="B127" s="89">
        <v>8080</v>
      </c>
      <c r="C127" s="61">
        <v>0</v>
      </c>
      <c r="D127" s="90">
        <v>0</v>
      </c>
      <c r="E127" s="91">
        <v>0</v>
      </c>
      <c r="F127" s="50">
        <f t="shared" si="31"/>
        <v>0</v>
      </c>
      <c r="G127" s="64">
        <v>0</v>
      </c>
    </row>
    <row r="128" spans="1:7" s="19" customFormat="1" ht="18" customHeight="1">
      <c r="A128" s="85" t="s">
        <v>55</v>
      </c>
      <c r="B128" s="89">
        <v>8090</v>
      </c>
      <c r="C128" s="61">
        <v>0</v>
      </c>
      <c r="D128" s="90">
        <v>0</v>
      </c>
      <c r="E128" s="91">
        <v>0</v>
      </c>
      <c r="F128" s="50">
        <f t="shared" si="31"/>
        <v>0</v>
      </c>
      <c r="G128" s="64">
        <v>0</v>
      </c>
    </row>
    <row r="129" spans="1:8" s="19" customFormat="1" ht="18" customHeight="1">
      <c r="A129" s="93" t="s">
        <v>56</v>
      </c>
      <c r="B129" s="92">
        <v>8100</v>
      </c>
      <c r="C129" s="61"/>
      <c r="D129" s="90"/>
      <c r="E129" s="91"/>
      <c r="F129" s="50">
        <f t="shared" si="31"/>
        <v>0</v>
      </c>
      <c r="G129" s="64">
        <v>0</v>
      </c>
    </row>
    <row r="130" spans="1:8" ht="18" customHeight="1">
      <c r="A130" s="113" t="s">
        <v>135</v>
      </c>
      <c r="B130" s="113"/>
      <c r="C130" s="113"/>
      <c r="D130" s="113"/>
      <c r="E130" s="50"/>
      <c r="F130" s="50"/>
      <c r="G130" s="50"/>
    </row>
    <row r="131" spans="1:8" ht="18" customHeight="1">
      <c r="A131" s="40" t="s">
        <v>57</v>
      </c>
      <c r="B131" s="56">
        <v>9010</v>
      </c>
      <c r="C131" s="94">
        <f>SUM(C132:C137)</f>
        <v>16</v>
      </c>
      <c r="D131" s="94">
        <f t="shared" ref="D131:E131" si="34">SUM(D132:D137)</f>
        <v>15</v>
      </c>
      <c r="E131" s="94">
        <f t="shared" si="34"/>
        <v>15</v>
      </c>
      <c r="F131" s="95">
        <f>E131-D131</f>
        <v>0</v>
      </c>
      <c r="G131" s="64">
        <f t="shared" ref="G131:G158" si="35">E131*100/D131</f>
        <v>100</v>
      </c>
      <c r="H131" s="26"/>
    </row>
    <row r="132" spans="1:8" ht="18" customHeight="1">
      <c r="A132" s="38" t="s">
        <v>58</v>
      </c>
      <c r="B132" s="60">
        <v>9011</v>
      </c>
      <c r="C132" s="96">
        <v>0</v>
      </c>
      <c r="D132" s="96">
        <v>0</v>
      </c>
      <c r="E132" s="96">
        <v>0</v>
      </c>
      <c r="F132" s="95">
        <f t="shared" ref="F132:F158" si="36">E132-D132</f>
        <v>0</v>
      </c>
      <c r="G132" s="64">
        <v>0</v>
      </c>
      <c r="H132" s="26"/>
    </row>
    <row r="133" spans="1:8" ht="18" customHeight="1">
      <c r="A133" s="38" t="s">
        <v>59</v>
      </c>
      <c r="B133" s="60">
        <v>9012</v>
      </c>
      <c r="C133" s="96">
        <v>0</v>
      </c>
      <c r="D133" s="96">
        <v>0</v>
      </c>
      <c r="E133" s="96">
        <v>0</v>
      </c>
      <c r="F133" s="95">
        <f t="shared" si="36"/>
        <v>0</v>
      </c>
      <c r="G133" s="64">
        <v>0</v>
      </c>
      <c r="H133" s="26"/>
    </row>
    <row r="134" spans="1:8" ht="18" customHeight="1">
      <c r="A134" s="38" t="s">
        <v>60</v>
      </c>
      <c r="B134" s="60">
        <v>9013</v>
      </c>
      <c r="C134" s="96">
        <v>2</v>
      </c>
      <c r="D134" s="96">
        <v>2</v>
      </c>
      <c r="E134" s="96">
        <v>2</v>
      </c>
      <c r="F134" s="95">
        <f t="shared" si="36"/>
        <v>0</v>
      </c>
      <c r="G134" s="64">
        <f t="shared" si="35"/>
        <v>100</v>
      </c>
      <c r="H134" s="26"/>
    </row>
    <row r="135" spans="1:8" ht="18" customHeight="1">
      <c r="A135" s="38" t="s">
        <v>61</v>
      </c>
      <c r="B135" s="60">
        <v>9014</v>
      </c>
      <c r="C135" s="96">
        <v>6</v>
      </c>
      <c r="D135" s="96">
        <v>6</v>
      </c>
      <c r="E135" s="96">
        <v>6</v>
      </c>
      <c r="F135" s="95">
        <f t="shared" si="36"/>
        <v>0</v>
      </c>
      <c r="G135" s="64">
        <f t="shared" si="35"/>
        <v>100</v>
      </c>
      <c r="H135" s="26"/>
    </row>
    <row r="136" spans="1:8" ht="18" customHeight="1">
      <c r="A136" s="38" t="s">
        <v>62</v>
      </c>
      <c r="B136" s="60">
        <v>9015</v>
      </c>
      <c r="C136" s="96">
        <v>3</v>
      </c>
      <c r="D136" s="96">
        <v>2</v>
      </c>
      <c r="E136" s="96">
        <v>2</v>
      </c>
      <c r="F136" s="95">
        <f t="shared" si="36"/>
        <v>0</v>
      </c>
      <c r="G136" s="64">
        <f t="shared" si="35"/>
        <v>100</v>
      </c>
      <c r="H136" s="26"/>
    </row>
    <row r="137" spans="1:8" ht="18" customHeight="1">
      <c r="A137" s="38" t="s">
        <v>63</v>
      </c>
      <c r="B137" s="60">
        <v>9016</v>
      </c>
      <c r="C137" s="96">
        <v>5</v>
      </c>
      <c r="D137" s="96">
        <v>5</v>
      </c>
      <c r="E137" s="96">
        <v>5</v>
      </c>
      <c r="F137" s="97">
        <f t="shared" si="36"/>
        <v>0</v>
      </c>
      <c r="G137" s="64">
        <f t="shared" si="35"/>
        <v>100</v>
      </c>
      <c r="H137" s="26"/>
    </row>
    <row r="138" spans="1:8" ht="30.75" customHeight="1">
      <c r="A138" s="40" t="s">
        <v>64</v>
      </c>
      <c r="B138" s="56">
        <v>9020</v>
      </c>
      <c r="C138" s="98">
        <f>SUM(C139:C144)</f>
        <v>1815486.9139999999</v>
      </c>
      <c r="D138" s="98">
        <f t="shared" ref="D138:E138" si="37">SUM(D139:D144)</f>
        <v>2217101.0900000003</v>
      </c>
      <c r="E138" s="98">
        <f t="shared" si="37"/>
        <v>2217101.0900000003</v>
      </c>
      <c r="F138" s="99">
        <f t="shared" si="36"/>
        <v>0</v>
      </c>
      <c r="G138" s="59">
        <f t="shared" si="35"/>
        <v>100</v>
      </c>
      <c r="H138" s="26"/>
    </row>
    <row r="139" spans="1:8" ht="18" customHeight="1">
      <c r="A139" s="38" t="s">
        <v>58</v>
      </c>
      <c r="B139" s="60">
        <v>9021</v>
      </c>
      <c r="C139" s="96">
        <v>0</v>
      </c>
      <c r="D139" s="96">
        <v>0</v>
      </c>
      <c r="E139" s="96">
        <v>0</v>
      </c>
      <c r="F139" s="97">
        <f t="shared" si="36"/>
        <v>0</v>
      </c>
      <c r="G139" s="64">
        <v>0</v>
      </c>
      <c r="H139" s="26"/>
    </row>
    <row r="140" spans="1:8" ht="18" customHeight="1">
      <c r="A140" s="38" t="s">
        <v>59</v>
      </c>
      <c r="B140" s="60">
        <v>9022</v>
      </c>
      <c r="C140" s="96">
        <v>0</v>
      </c>
      <c r="D140" s="96">
        <v>0</v>
      </c>
      <c r="E140" s="96">
        <v>0</v>
      </c>
      <c r="F140" s="97">
        <f t="shared" si="36"/>
        <v>0</v>
      </c>
      <c r="G140" s="64">
        <v>0</v>
      </c>
      <c r="H140" s="26"/>
    </row>
    <row r="141" spans="1:8" ht="18" customHeight="1">
      <c r="A141" s="38" t="s">
        <v>60</v>
      </c>
      <c r="B141" s="60">
        <v>9023</v>
      </c>
      <c r="C141" s="96">
        <v>581010.71</v>
      </c>
      <c r="D141" s="96">
        <v>684173.24</v>
      </c>
      <c r="E141" s="96">
        <v>684173.24</v>
      </c>
      <c r="F141" s="97">
        <f t="shared" si="36"/>
        <v>0</v>
      </c>
      <c r="G141" s="64">
        <f t="shared" si="35"/>
        <v>100</v>
      </c>
      <c r="H141" s="26"/>
    </row>
    <row r="142" spans="1:8" ht="18" customHeight="1">
      <c r="A142" s="38" t="s">
        <v>61</v>
      </c>
      <c r="B142" s="60">
        <v>9024</v>
      </c>
      <c r="C142" s="96">
        <v>649391.48</v>
      </c>
      <c r="D142" s="96">
        <v>779167.15</v>
      </c>
      <c r="E142" s="96">
        <v>779167.15</v>
      </c>
      <c r="F142" s="97">
        <f t="shared" si="36"/>
        <v>0</v>
      </c>
      <c r="G142" s="64">
        <f t="shared" si="35"/>
        <v>100</v>
      </c>
      <c r="H142" s="26"/>
    </row>
    <row r="143" spans="1:8" ht="18" customHeight="1">
      <c r="A143" s="38" t="s">
        <v>62</v>
      </c>
      <c r="B143" s="60">
        <v>9025</v>
      </c>
      <c r="C143" s="96">
        <v>153433.864</v>
      </c>
      <c r="D143" s="96">
        <v>168827.37</v>
      </c>
      <c r="E143" s="96">
        <v>168827.37</v>
      </c>
      <c r="F143" s="97">
        <f t="shared" si="36"/>
        <v>0</v>
      </c>
      <c r="G143" s="64">
        <f t="shared" si="35"/>
        <v>100</v>
      </c>
      <c r="H143" s="26"/>
    </row>
    <row r="144" spans="1:8" ht="18" customHeight="1">
      <c r="A144" s="38" t="s">
        <v>63</v>
      </c>
      <c r="B144" s="60">
        <v>9026</v>
      </c>
      <c r="C144" s="96">
        <v>431650.86</v>
      </c>
      <c r="D144" s="96">
        <v>584933.32999999996</v>
      </c>
      <c r="E144" s="96">
        <v>584933.32999999996</v>
      </c>
      <c r="F144" s="97">
        <f t="shared" si="36"/>
        <v>0</v>
      </c>
      <c r="G144" s="64">
        <f t="shared" si="35"/>
        <v>100</v>
      </c>
      <c r="H144" s="26"/>
    </row>
    <row r="145" spans="1:8" ht="30" customHeight="1">
      <c r="A145" s="40" t="s">
        <v>65</v>
      </c>
      <c r="B145" s="56">
        <v>9030</v>
      </c>
      <c r="C145" s="98">
        <f>SUM(C146:C151)</f>
        <v>1815486.9139999999</v>
      </c>
      <c r="D145" s="98">
        <f>SUM(D146:D151)</f>
        <v>2217101.0900000003</v>
      </c>
      <c r="E145" s="98">
        <f t="shared" ref="E145" si="38">SUM(E146:E151)</f>
        <v>2217101.0900000003</v>
      </c>
      <c r="F145" s="99">
        <f t="shared" si="36"/>
        <v>0</v>
      </c>
      <c r="G145" s="59">
        <f t="shared" si="35"/>
        <v>100</v>
      </c>
      <c r="H145" s="26"/>
    </row>
    <row r="146" spans="1:8" ht="18" customHeight="1">
      <c r="A146" s="38" t="s">
        <v>58</v>
      </c>
      <c r="B146" s="60">
        <v>9031</v>
      </c>
      <c r="C146" s="96">
        <v>0</v>
      </c>
      <c r="D146" s="96">
        <v>0</v>
      </c>
      <c r="E146" s="96">
        <v>0</v>
      </c>
      <c r="F146" s="97">
        <f t="shared" si="36"/>
        <v>0</v>
      </c>
      <c r="G146" s="64">
        <v>0</v>
      </c>
      <c r="H146" s="26"/>
    </row>
    <row r="147" spans="1:8" ht="18" customHeight="1">
      <c r="A147" s="38" t="s">
        <v>59</v>
      </c>
      <c r="B147" s="60">
        <v>9032</v>
      </c>
      <c r="C147" s="96">
        <v>0</v>
      </c>
      <c r="D147" s="96">
        <v>0</v>
      </c>
      <c r="E147" s="96">
        <v>0</v>
      </c>
      <c r="F147" s="97">
        <f t="shared" si="36"/>
        <v>0</v>
      </c>
      <c r="G147" s="64">
        <v>0</v>
      </c>
      <c r="H147" s="26"/>
    </row>
    <row r="148" spans="1:8" ht="18" customHeight="1">
      <c r="A148" s="38" t="s">
        <v>60</v>
      </c>
      <c r="B148" s="60">
        <v>9033</v>
      </c>
      <c r="C148" s="96">
        <v>581010.71</v>
      </c>
      <c r="D148" s="96">
        <v>684173.24</v>
      </c>
      <c r="E148" s="96">
        <v>684173.24</v>
      </c>
      <c r="F148" s="97">
        <f t="shared" si="36"/>
        <v>0</v>
      </c>
      <c r="G148" s="64">
        <f t="shared" si="35"/>
        <v>100</v>
      </c>
      <c r="H148" s="26"/>
    </row>
    <row r="149" spans="1:8" ht="18" customHeight="1">
      <c r="A149" s="38" t="s">
        <v>61</v>
      </c>
      <c r="B149" s="60">
        <v>9034</v>
      </c>
      <c r="C149" s="96">
        <v>649391.48</v>
      </c>
      <c r="D149" s="96">
        <v>779167.15</v>
      </c>
      <c r="E149" s="96">
        <v>779167.15</v>
      </c>
      <c r="F149" s="97">
        <f t="shared" si="36"/>
        <v>0</v>
      </c>
      <c r="G149" s="64">
        <f t="shared" si="35"/>
        <v>100</v>
      </c>
      <c r="H149" s="26"/>
    </row>
    <row r="150" spans="1:8" ht="18" customHeight="1">
      <c r="A150" s="38" t="s">
        <v>62</v>
      </c>
      <c r="B150" s="60">
        <v>9035</v>
      </c>
      <c r="C150" s="96">
        <v>153433.864</v>
      </c>
      <c r="D150" s="96">
        <v>168827.37</v>
      </c>
      <c r="E150" s="96">
        <v>168827.37</v>
      </c>
      <c r="F150" s="97">
        <f t="shared" si="36"/>
        <v>0</v>
      </c>
      <c r="G150" s="64">
        <f t="shared" si="35"/>
        <v>100</v>
      </c>
      <c r="H150" s="26"/>
    </row>
    <row r="151" spans="1:8" ht="18" customHeight="1">
      <c r="A151" s="38" t="s">
        <v>63</v>
      </c>
      <c r="B151" s="60">
        <v>9036</v>
      </c>
      <c r="C151" s="96">
        <v>431650.86</v>
      </c>
      <c r="D151" s="96">
        <v>584933.32999999996</v>
      </c>
      <c r="E151" s="96">
        <v>584933.32999999996</v>
      </c>
      <c r="F151" s="97">
        <f t="shared" si="36"/>
        <v>0</v>
      </c>
      <c r="G151" s="64">
        <f t="shared" si="35"/>
        <v>100</v>
      </c>
      <c r="H151" s="26"/>
    </row>
    <row r="152" spans="1:8" ht="18" customHeight="1">
      <c r="A152" s="100" t="s">
        <v>66</v>
      </c>
      <c r="B152" s="56">
        <v>9040</v>
      </c>
      <c r="C152" s="98">
        <f>SUM(C153:C158)</f>
        <v>44684.338333333333</v>
      </c>
      <c r="D152" s="98">
        <f t="shared" ref="D152:E152" si="39">SUM(D153:D158)</f>
        <v>56112.347500000003</v>
      </c>
      <c r="E152" s="98">
        <f t="shared" si="39"/>
        <v>56112.347500000003</v>
      </c>
      <c r="F152" s="99">
        <f t="shared" si="36"/>
        <v>0</v>
      </c>
      <c r="G152" s="59">
        <f t="shared" si="35"/>
        <v>100</v>
      </c>
      <c r="H152" s="26"/>
    </row>
    <row r="153" spans="1:8" ht="18" customHeight="1">
      <c r="A153" s="38" t="s">
        <v>58</v>
      </c>
      <c r="B153" s="60">
        <v>9041</v>
      </c>
      <c r="C153" s="96">
        <v>0</v>
      </c>
      <c r="D153" s="96">
        <v>0</v>
      </c>
      <c r="E153" s="96">
        <v>0</v>
      </c>
      <c r="F153" s="97">
        <f t="shared" si="36"/>
        <v>0</v>
      </c>
      <c r="G153" s="64">
        <v>0</v>
      </c>
      <c r="H153" s="26"/>
    </row>
    <row r="154" spans="1:8" ht="18" customHeight="1">
      <c r="A154" s="38" t="s">
        <v>59</v>
      </c>
      <c r="B154" s="60">
        <v>9042</v>
      </c>
      <c r="C154" s="96">
        <v>0</v>
      </c>
      <c r="D154" s="96">
        <v>0</v>
      </c>
      <c r="E154" s="96">
        <v>0</v>
      </c>
      <c r="F154" s="97">
        <f t="shared" si="36"/>
        <v>0</v>
      </c>
      <c r="G154" s="64">
        <v>0</v>
      </c>
      <c r="H154" s="26"/>
    </row>
    <row r="155" spans="1:8" ht="18" customHeight="1">
      <c r="A155" s="38" t="s">
        <v>60</v>
      </c>
      <c r="B155" s="60">
        <v>9043</v>
      </c>
      <c r="C155" s="98">
        <f>ROUND(C148/C134,2)/12</f>
        <v>24208.78</v>
      </c>
      <c r="D155" s="98">
        <f>ROUND(D148/D134,2)/12</f>
        <v>28507.218333333334</v>
      </c>
      <c r="E155" s="98">
        <f>ROUND(E148/E134,2)/12</f>
        <v>28507.218333333334</v>
      </c>
      <c r="F155" s="97">
        <f t="shared" si="36"/>
        <v>0</v>
      </c>
      <c r="G155" s="64">
        <f t="shared" si="35"/>
        <v>100</v>
      </c>
      <c r="H155" s="26"/>
    </row>
    <row r="156" spans="1:8" ht="18" customHeight="1">
      <c r="A156" s="38" t="s">
        <v>61</v>
      </c>
      <c r="B156" s="60">
        <v>9044</v>
      </c>
      <c r="C156" s="98">
        <f t="shared" ref="C156:C157" si="40">ROUND(C149/C135,2)/12</f>
        <v>9019.3258333333342</v>
      </c>
      <c r="D156" s="98">
        <f t="shared" ref="D156:E158" si="41">ROUND(D149/D135,2)/12</f>
        <v>10821.765833333333</v>
      </c>
      <c r="E156" s="98">
        <f t="shared" si="41"/>
        <v>10821.765833333333</v>
      </c>
      <c r="F156" s="97">
        <f t="shared" si="36"/>
        <v>0</v>
      </c>
      <c r="G156" s="64">
        <f t="shared" si="35"/>
        <v>100</v>
      </c>
      <c r="H156" s="26"/>
    </row>
    <row r="157" spans="1:8" ht="18" customHeight="1">
      <c r="A157" s="38" t="s">
        <v>62</v>
      </c>
      <c r="B157" s="60">
        <v>9045</v>
      </c>
      <c r="C157" s="98">
        <f t="shared" si="40"/>
        <v>4262.0516666666672</v>
      </c>
      <c r="D157" s="98">
        <f t="shared" si="41"/>
        <v>7034.4741666666669</v>
      </c>
      <c r="E157" s="98">
        <f t="shared" si="41"/>
        <v>7034.4741666666669</v>
      </c>
      <c r="F157" s="97">
        <f t="shared" si="36"/>
        <v>0</v>
      </c>
      <c r="G157" s="64">
        <f t="shared" si="35"/>
        <v>100.00000000000001</v>
      </c>
      <c r="H157" s="26"/>
    </row>
    <row r="158" spans="1:8" ht="18" customHeight="1">
      <c r="A158" s="38" t="s">
        <v>63</v>
      </c>
      <c r="B158" s="60">
        <v>9046</v>
      </c>
      <c r="C158" s="98">
        <f>ROUND(C151/C137,2)/12</f>
        <v>7194.1808333333329</v>
      </c>
      <c r="D158" s="98">
        <f t="shared" si="41"/>
        <v>9748.8891666666659</v>
      </c>
      <c r="E158" s="98">
        <f t="shared" si="41"/>
        <v>9748.8891666666659</v>
      </c>
      <c r="F158" s="97">
        <f t="shared" si="36"/>
        <v>0</v>
      </c>
      <c r="G158" s="64">
        <f t="shared" si="35"/>
        <v>100</v>
      </c>
      <c r="H158" s="26"/>
    </row>
    <row r="159" spans="1:8" ht="18" customHeight="1">
      <c r="A159" s="40" t="s">
        <v>67</v>
      </c>
      <c r="B159" s="56">
        <v>9050</v>
      </c>
      <c r="C159" s="57">
        <v>0</v>
      </c>
      <c r="D159" s="57">
        <v>0</v>
      </c>
      <c r="E159" s="57">
        <v>0</v>
      </c>
      <c r="F159" s="66">
        <v>0</v>
      </c>
      <c r="G159" s="55">
        <v>0</v>
      </c>
      <c r="H159" s="26"/>
    </row>
    <row r="160" spans="1:8">
      <c r="A160" s="101"/>
      <c r="B160" s="102"/>
      <c r="C160" s="103"/>
      <c r="D160" s="103"/>
      <c r="E160" s="8"/>
      <c r="F160" s="8"/>
      <c r="G160" s="8"/>
    </row>
    <row r="161" spans="1:7" ht="56.25" customHeight="1">
      <c r="A161" s="104" t="s">
        <v>156</v>
      </c>
      <c r="B161" s="105"/>
      <c r="C161" s="106"/>
      <c r="D161" s="105"/>
      <c r="E161" s="107"/>
      <c r="F161" s="108" t="s">
        <v>153</v>
      </c>
      <c r="G161" s="107"/>
    </row>
    <row r="162" spans="1:7" s="28" customFormat="1" ht="15.75">
      <c r="A162" s="109" t="s">
        <v>68</v>
      </c>
      <c r="B162" s="110"/>
      <c r="C162" s="47"/>
      <c r="D162" s="111"/>
      <c r="E162" s="111"/>
      <c r="F162" s="47" t="s">
        <v>69</v>
      </c>
      <c r="G162" s="110"/>
    </row>
    <row r="163" spans="1:7">
      <c r="A163" s="27"/>
      <c r="C163" s="29"/>
      <c r="D163" s="30"/>
    </row>
    <row r="164" spans="1:7">
      <c r="A164" s="27"/>
      <c r="C164" s="29"/>
      <c r="D164" s="31"/>
    </row>
    <row r="165" spans="1:7">
      <c r="A165" s="27"/>
      <c r="C165" s="29"/>
      <c r="D165" s="31"/>
    </row>
    <row r="166" spans="1:7">
      <c r="A166" s="27"/>
      <c r="C166" s="29"/>
      <c r="D166" s="31"/>
      <c r="E166" s="32"/>
    </row>
    <row r="167" spans="1:7">
      <c r="A167" s="27"/>
      <c r="C167" s="29"/>
      <c r="D167" s="31"/>
    </row>
    <row r="168" spans="1:7">
      <c r="A168" s="27"/>
      <c r="C168" s="29"/>
      <c r="D168" s="31"/>
    </row>
    <row r="169" spans="1:7">
      <c r="A169" s="27"/>
      <c r="C169" s="29"/>
      <c r="D169" s="31"/>
    </row>
    <row r="170" spans="1:7">
      <c r="A170" s="27"/>
      <c r="C170" s="29"/>
      <c r="D170" s="31"/>
      <c r="E170" s="32"/>
    </row>
    <row r="171" spans="1:7">
      <c r="A171" s="27"/>
      <c r="C171" s="29"/>
      <c r="D171" s="31"/>
    </row>
    <row r="172" spans="1:7">
      <c r="A172" s="27"/>
      <c r="C172" s="29"/>
      <c r="D172" s="31"/>
    </row>
    <row r="173" spans="1:7">
      <c r="A173" s="27"/>
      <c r="C173" s="29"/>
      <c r="D173" s="30"/>
    </row>
    <row r="174" spans="1:7">
      <c r="A174" s="27"/>
      <c r="C174" s="29"/>
      <c r="D174" s="30"/>
    </row>
    <row r="175" spans="1:7">
      <c r="A175" s="27"/>
      <c r="C175" s="29"/>
    </row>
    <row r="176" spans="1:7">
      <c r="A176" s="27"/>
      <c r="C176" s="29"/>
      <c r="D176" s="30"/>
    </row>
    <row r="177" spans="1:6">
      <c r="A177" s="27"/>
      <c r="C177" s="29"/>
      <c r="D177" s="30"/>
    </row>
    <row r="178" spans="1:6">
      <c r="A178" s="27"/>
      <c r="C178" s="29"/>
      <c r="D178" s="30"/>
    </row>
    <row r="179" spans="1:6">
      <c r="A179" s="27"/>
      <c r="C179" s="29"/>
      <c r="D179" s="30"/>
    </row>
    <row r="180" spans="1:6">
      <c r="A180" s="27"/>
      <c r="C180" s="29"/>
      <c r="D180" s="30"/>
    </row>
    <row r="181" spans="1:6">
      <c r="A181" s="27"/>
      <c r="C181" s="29"/>
      <c r="D181" s="30"/>
    </row>
    <row r="182" spans="1:6">
      <c r="A182" s="27"/>
      <c r="C182" s="29"/>
      <c r="D182" s="30"/>
    </row>
    <row r="183" spans="1:6">
      <c r="A183" s="27"/>
      <c r="C183" s="29"/>
    </row>
    <row r="184" spans="1:6">
      <c r="A184" s="27"/>
      <c r="C184" s="29"/>
      <c r="D184" s="30"/>
    </row>
    <row r="185" spans="1:6">
      <c r="A185" s="27"/>
      <c r="C185" s="29"/>
    </row>
    <row r="186" spans="1:6">
      <c r="A186" s="27"/>
      <c r="C186" s="29"/>
      <c r="D186" s="33"/>
    </row>
    <row r="187" spans="1:6">
      <c r="A187" s="27"/>
      <c r="C187" s="29"/>
      <c r="D187" s="33"/>
      <c r="F187" s="33"/>
    </row>
    <row r="188" spans="1:6">
      <c r="A188" s="27"/>
      <c r="C188" s="29"/>
      <c r="D188" s="30"/>
      <c r="F188" s="33"/>
    </row>
    <row r="189" spans="1:6">
      <c r="A189" s="27"/>
      <c r="C189" s="29"/>
      <c r="D189" s="30"/>
      <c r="F189" s="33"/>
    </row>
    <row r="190" spans="1:6">
      <c r="A190" s="27"/>
      <c r="C190" s="29"/>
      <c r="D190" s="30"/>
      <c r="F190" s="33"/>
    </row>
    <row r="191" spans="1:6">
      <c r="A191" s="27"/>
      <c r="C191" s="29"/>
      <c r="D191" s="30"/>
      <c r="F191" s="33"/>
    </row>
    <row r="192" spans="1:6">
      <c r="A192" s="27"/>
      <c r="C192" s="29"/>
      <c r="D192" s="30"/>
      <c r="F192" s="33"/>
    </row>
    <row r="193" spans="1:8">
      <c r="A193" s="27"/>
      <c r="C193" s="29"/>
      <c r="D193" s="30"/>
    </row>
    <row r="194" spans="1:8">
      <c r="A194" s="27"/>
      <c r="C194" s="29"/>
      <c r="D194" s="30"/>
    </row>
    <row r="195" spans="1:8">
      <c r="A195" s="27"/>
      <c r="C195" s="29"/>
      <c r="D195" s="30"/>
    </row>
    <row r="196" spans="1:8">
      <c r="A196" s="27"/>
      <c r="C196" s="29"/>
      <c r="D196" s="30"/>
    </row>
    <row r="197" spans="1:8">
      <c r="A197" s="27"/>
      <c r="C197" s="29"/>
      <c r="D197" s="30"/>
    </row>
    <row r="198" spans="1:8">
      <c r="A198" s="27"/>
      <c r="C198" s="29"/>
      <c r="D198" s="30"/>
    </row>
    <row r="199" spans="1:8">
      <c r="A199" s="27"/>
      <c r="C199" s="29"/>
      <c r="D199" s="30"/>
    </row>
    <row r="200" spans="1:8">
      <c r="A200" s="27"/>
      <c r="C200" s="29"/>
      <c r="D200" s="30"/>
    </row>
    <row r="201" spans="1:8">
      <c r="A201" s="27"/>
      <c r="C201" s="29"/>
      <c r="D201" s="30"/>
    </row>
    <row r="202" spans="1:8">
      <c r="A202" s="27"/>
      <c r="C202" s="29"/>
      <c r="D202" s="30"/>
    </row>
    <row r="203" spans="1:8">
      <c r="A203" s="27"/>
      <c r="C203" s="29"/>
      <c r="D203" s="30"/>
    </row>
    <row r="204" spans="1:8">
      <c r="A204" s="27"/>
      <c r="C204" s="29"/>
      <c r="D204" s="30"/>
    </row>
    <row r="205" spans="1:8">
      <c r="A205" s="27"/>
      <c r="C205" s="29"/>
      <c r="D205" s="30"/>
    </row>
    <row r="206" spans="1:8">
      <c r="A206" s="4"/>
    </row>
    <row r="207" spans="1:8" s="2" customFormat="1">
      <c r="A207" s="4"/>
      <c r="D207" s="1"/>
      <c r="E207" s="1"/>
      <c r="F207" s="1"/>
      <c r="G207" s="1"/>
      <c r="H207" s="1"/>
    </row>
    <row r="208" spans="1:8" s="2" customFormat="1">
      <c r="A208" s="4"/>
      <c r="D208" s="1"/>
      <c r="E208" s="1"/>
      <c r="F208" s="1"/>
      <c r="G208" s="1"/>
      <c r="H208" s="1"/>
    </row>
    <row r="209" spans="1:8" s="2" customFormat="1">
      <c r="A209" s="4"/>
      <c r="D209" s="1"/>
      <c r="E209" s="1"/>
      <c r="F209" s="1"/>
      <c r="G209" s="1"/>
      <c r="H209" s="1"/>
    </row>
    <row r="210" spans="1:8" s="2" customFormat="1">
      <c r="A210" s="4"/>
      <c r="D210" s="1"/>
      <c r="E210" s="1"/>
      <c r="F210" s="1"/>
      <c r="G210" s="1"/>
      <c r="H210" s="1"/>
    </row>
    <row r="211" spans="1:8" s="2" customFormat="1">
      <c r="A211" s="4"/>
      <c r="D211" s="1"/>
      <c r="E211" s="1"/>
      <c r="F211" s="1"/>
      <c r="G211" s="1"/>
      <c r="H211" s="1"/>
    </row>
    <row r="212" spans="1:8" s="2" customFormat="1">
      <c r="A212" s="4"/>
      <c r="D212" s="1"/>
      <c r="E212" s="1"/>
      <c r="F212" s="1"/>
      <c r="G212" s="1"/>
      <c r="H212" s="1"/>
    </row>
    <row r="213" spans="1:8" s="2" customFormat="1">
      <c r="A213" s="4"/>
      <c r="D213" s="1"/>
      <c r="E213" s="1"/>
      <c r="F213" s="1"/>
      <c r="G213" s="1"/>
      <c r="H213" s="1"/>
    </row>
    <row r="214" spans="1:8" s="2" customFormat="1">
      <c r="A214" s="4"/>
      <c r="D214" s="1"/>
      <c r="E214" s="1"/>
      <c r="F214" s="1"/>
      <c r="G214" s="1"/>
      <c r="H214" s="1"/>
    </row>
    <row r="215" spans="1:8" s="2" customFormat="1">
      <c r="A215" s="4"/>
      <c r="D215" s="1"/>
      <c r="E215" s="1"/>
      <c r="F215" s="1"/>
      <c r="G215" s="1"/>
      <c r="H215" s="1"/>
    </row>
    <row r="216" spans="1:8" s="2" customFormat="1">
      <c r="A216" s="4"/>
      <c r="D216" s="1"/>
      <c r="E216" s="1"/>
      <c r="F216" s="1"/>
      <c r="G216" s="1"/>
      <c r="H216" s="1"/>
    </row>
    <row r="217" spans="1:8" s="2" customFormat="1">
      <c r="A217" s="4"/>
      <c r="D217" s="1"/>
      <c r="E217" s="1"/>
      <c r="F217" s="1"/>
      <c r="G217" s="1"/>
      <c r="H217" s="1"/>
    </row>
    <row r="218" spans="1:8" s="2" customFormat="1">
      <c r="A218" s="4"/>
      <c r="D218" s="1"/>
      <c r="E218" s="1"/>
      <c r="F218" s="1"/>
      <c r="G218" s="1"/>
      <c r="H218" s="1"/>
    </row>
    <row r="219" spans="1:8" s="2" customFormat="1">
      <c r="A219" s="4"/>
      <c r="D219" s="1"/>
      <c r="E219" s="1"/>
      <c r="F219" s="1"/>
      <c r="G219" s="1"/>
      <c r="H219" s="1"/>
    </row>
    <row r="220" spans="1:8" s="2" customFormat="1">
      <c r="A220" s="4"/>
      <c r="D220" s="1"/>
      <c r="E220" s="1"/>
      <c r="F220" s="1"/>
      <c r="G220" s="1"/>
      <c r="H220" s="1"/>
    </row>
    <row r="221" spans="1:8" s="2" customFormat="1">
      <c r="A221" s="4"/>
      <c r="D221" s="1"/>
      <c r="E221" s="1"/>
      <c r="F221" s="1"/>
      <c r="G221" s="1"/>
      <c r="H221" s="1"/>
    </row>
    <row r="222" spans="1:8" s="2" customFormat="1">
      <c r="A222" s="4"/>
      <c r="D222" s="1"/>
      <c r="E222" s="1"/>
      <c r="F222" s="1"/>
      <c r="G222" s="1"/>
      <c r="H222" s="1"/>
    </row>
    <row r="223" spans="1:8" s="2" customFormat="1">
      <c r="A223" s="4"/>
      <c r="D223" s="1"/>
      <c r="E223" s="1"/>
      <c r="F223" s="1"/>
      <c r="G223" s="1"/>
      <c r="H223" s="1"/>
    </row>
    <row r="224" spans="1:8" s="2" customFormat="1">
      <c r="A224" s="4"/>
      <c r="D224" s="1"/>
      <c r="E224" s="1"/>
      <c r="F224" s="1"/>
      <c r="G224" s="1"/>
      <c r="H224" s="1"/>
    </row>
    <row r="225" spans="1:8" s="2" customFormat="1">
      <c r="A225" s="4"/>
      <c r="D225" s="1"/>
      <c r="E225" s="1"/>
      <c r="F225" s="1"/>
      <c r="G225" s="1"/>
      <c r="H225" s="1"/>
    </row>
    <row r="226" spans="1:8" s="2" customFormat="1">
      <c r="A226" s="4"/>
      <c r="D226" s="1"/>
      <c r="E226" s="1"/>
      <c r="F226" s="1"/>
      <c r="G226" s="1"/>
      <c r="H226" s="1"/>
    </row>
    <row r="227" spans="1:8" s="2" customFormat="1">
      <c r="A227" s="4"/>
      <c r="D227" s="1"/>
      <c r="E227" s="1"/>
      <c r="F227" s="1"/>
      <c r="G227" s="1"/>
      <c r="H227" s="1"/>
    </row>
    <row r="228" spans="1:8" s="2" customFormat="1">
      <c r="A228" s="4"/>
      <c r="D228" s="1"/>
      <c r="E228" s="1"/>
      <c r="F228" s="1"/>
      <c r="G228" s="1"/>
      <c r="H228" s="1"/>
    </row>
    <row r="229" spans="1:8" s="2" customFormat="1">
      <c r="A229" s="4"/>
      <c r="D229" s="1"/>
      <c r="E229" s="1"/>
      <c r="F229" s="1"/>
      <c r="G229" s="1"/>
      <c r="H229" s="1"/>
    </row>
    <row r="230" spans="1:8" s="2" customFormat="1">
      <c r="A230" s="4"/>
      <c r="D230" s="1"/>
      <c r="E230" s="1"/>
      <c r="F230" s="1"/>
      <c r="G230" s="1"/>
      <c r="H230" s="1"/>
    </row>
    <row r="231" spans="1:8" s="2" customFormat="1">
      <c r="A231" s="4"/>
      <c r="D231" s="1"/>
      <c r="E231" s="1"/>
      <c r="F231" s="1"/>
      <c r="G231" s="1"/>
      <c r="H231" s="1"/>
    </row>
    <row r="232" spans="1:8" s="2" customFormat="1">
      <c r="A232" s="4"/>
      <c r="D232" s="1"/>
      <c r="E232" s="1"/>
      <c r="F232" s="1"/>
      <c r="G232" s="1"/>
      <c r="H232" s="1"/>
    </row>
    <row r="233" spans="1:8" s="2" customFormat="1">
      <c r="A233" s="4"/>
      <c r="D233" s="1"/>
      <c r="E233" s="1"/>
      <c r="F233" s="1"/>
      <c r="G233" s="1"/>
      <c r="H233" s="1"/>
    </row>
    <row r="234" spans="1:8" s="2" customFormat="1">
      <c r="A234" s="4"/>
      <c r="D234" s="1"/>
      <c r="E234" s="1"/>
      <c r="F234" s="1"/>
      <c r="G234" s="1"/>
      <c r="H234" s="1"/>
    </row>
    <row r="235" spans="1:8" s="2" customFormat="1">
      <c r="A235" s="4"/>
      <c r="D235" s="1"/>
      <c r="E235" s="1"/>
      <c r="F235" s="1"/>
      <c r="G235" s="1"/>
      <c r="H235" s="1"/>
    </row>
    <row r="236" spans="1:8" s="2" customFormat="1">
      <c r="A236" s="4"/>
      <c r="D236" s="1"/>
      <c r="E236" s="1"/>
      <c r="F236" s="1"/>
      <c r="G236" s="1"/>
      <c r="H236" s="1"/>
    </row>
    <row r="237" spans="1:8" s="2" customFormat="1">
      <c r="A237" s="4"/>
      <c r="D237" s="1"/>
      <c r="E237" s="1"/>
      <c r="F237" s="1"/>
      <c r="G237" s="1"/>
      <c r="H237" s="1"/>
    </row>
    <row r="238" spans="1:8" s="2" customFormat="1">
      <c r="A238" s="4"/>
      <c r="D238" s="1"/>
      <c r="E238" s="1"/>
      <c r="F238" s="1"/>
      <c r="G238" s="1"/>
      <c r="H238" s="1"/>
    </row>
    <row r="239" spans="1:8" s="2" customFormat="1">
      <c r="A239" s="4"/>
      <c r="D239" s="1"/>
      <c r="E239" s="1"/>
      <c r="F239" s="1"/>
      <c r="G239" s="1"/>
      <c r="H239" s="1"/>
    </row>
    <row r="240" spans="1:8" s="2" customFormat="1">
      <c r="A240" s="4"/>
      <c r="D240" s="1"/>
      <c r="E240" s="1"/>
      <c r="F240" s="1"/>
      <c r="G240" s="1"/>
      <c r="H240" s="1"/>
    </row>
    <row r="241" spans="1:8" s="2" customFormat="1">
      <c r="A241" s="4"/>
      <c r="D241" s="1"/>
      <c r="E241" s="1"/>
      <c r="F241" s="1"/>
      <c r="G241" s="1"/>
      <c r="H241" s="1"/>
    </row>
    <row r="242" spans="1:8" s="2" customFormat="1">
      <c r="A242" s="4"/>
      <c r="D242" s="1"/>
      <c r="E242" s="1"/>
      <c r="F242" s="1"/>
      <c r="G242" s="1"/>
      <c r="H242" s="1"/>
    </row>
    <row r="243" spans="1:8" s="2" customFormat="1">
      <c r="A243" s="4"/>
      <c r="D243" s="1"/>
      <c r="E243" s="1"/>
      <c r="F243" s="1"/>
      <c r="G243" s="1"/>
      <c r="H243" s="1"/>
    </row>
    <row r="244" spans="1:8" s="2" customFormat="1">
      <c r="A244" s="4"/>
      <c r="D244" s="1"/>
      <c r="E244" s="1"/>
      <c r="F244" s="1"/>
      <c r="G244" s="1"/>
      <c r="H244" s="1"/>
    </row>
    <row r="245" spans="1:8" s="2" customFormat="1">
      <c r="A245" s="4"/>
      <c r="D245" s="1"/>
      <c r="E245" s="1"/>
      <c r="F245" s="1"/>
      <c r="G245" s="1"/>
      <c r="H245" s="1"/>
    </row>
    <row r="246" spans="1:8" s="2" customFormat="1">
      <c r="A246" s="4"/>
      <c r="D246" s="1"/>
      <c r="E246" s="1"/>
      <c r="F246" s="1"/>
      <c r="G246" s="1"/>
      <c r="H246" s="1"/>
    </row>
    <row r="247" spans="1:8" s="2" customFormat="1">
      <c r="A247" s="4"/>
      <c r="D247" s="1"/>
      <c r="E247" s="1"/>
      <c r="F247" s="1"/>
      <c r="G247" s="1"/>
      <c r="H247" s="1"/>
    </row>
    <row r="248" spans="1:8" s="2" customFormat="1">
      <c r="A248" s="4"/>
      <c r="D248" s="1"/>
      <c r="E248" s="1"/>
      <c r="F248" s="1"/>
      <c r="G248" s="1"/>
      <c r="H248" s="1"/>
    </row>
    <row r="249" spans="1:8" s="2" customFormat="1">
      <c r="A249" s="4"/>
      <c r="D249" s="1"/>
      <c r="E249" s="1"/>
      <c r="F249" s="1"/>
      <c r="G249" s="1"/>
      <c r="H249" s="1"/>
    </row>
    <row r="250" spans="1:8" s="2" customFormat="1">
      <c r="A250" s="4"/>
      <c r="D250" s="1"/>
      <c r="E250" s="1"/>
      <c r="F250" s="1"/>
      <c r="G250" s="1"/>
      <c r="H250" s="1"/>
    </row>
    <row r="251" spans="1:8" s="2" customFormat="1">
      <c r="A251" s="4"/>
      <c r="D251" s="1"/>
      <c r="E251" s="1"/>
      <c r="F251" s="1"/>
      <c r="G251" s="1"/>
      <c r="H251" s="1"/>
    </row>
    <row r="252" spans="1:8" s="2" customFormat="1">
      <c r="A252" s="4"/>
      <c r="D252" s="1"/>
      <c r="E252" s="1"/>
      <c r="F252" s="1"/>
      <c r="G252" s="1"/>
      <c r="H252" s="1"/>
    </row>
    <row r="253" spans="1:8" s="2" customFormat="1">
      <c r="A253" s="4"/>
      <c r="D253" s="1"/>
      <c r="E253" s="1"/>
      <c r="F253" s="1"/>
      <c r="G253" s="1"/>
      <c r="H253" s="1"/>
    </row>
    <row r="254" spans="1:8" s="2" customFormat="1">
      <c r="A254" s="4"/>
      <c r="D254" s="1"/>
      <c r="E254" s="1"/>
      <c r="F254" s="1"/>
      <c r="G254" s="1"/>
      <c r="H254" s="1"/>
    </row>
    <row r="255" spans="1:8" s="2" customFormat="1">
      <c r="A255" s="4"/>
      <c r="D255" s="1"/>
      <c r="E255" s="1"/>
      <c r="F255" s="1"/>
      <c r="G255" s="1"/>
      <c r="H255" s="1"/>
    </row>
    <row r="256" spans="1:8" s="2" customFormat="1">
      <c r="A256" s="4"/>
      <c r="D256" s="1"/>
      <c r="E256" s="1"/>
      <c r="F256" s="1"/>
      <c r="G256" s="1"/>
      <c r="H256" s="1"/>
    </row>
    <row r="257" spans="1:8" s="2" customFormat="1">
      <c r="A257" s="4"/>
      <c r="D257" s="1"/>
      <c r="E257" s="1"/>
      <c r="F257" s="1"/>
      <c r="G257" s="1"/>
      <c r="H257" s="1"/>
    </row>
    <row r="258" spans="1:8" s="2" customFormat="1">
      <c r="A258" s="4"/>
      <c r="D258" s="1"/>
      <c r="E258" s="1"/>
      <c r="F258" s="1"/>
      <c r="G258" s="1"/>
      <c r="H258" s="1"/>
    </row>
    <row r="259" spans="1:8" s="2" customFormat="1">
      <c r="A259" s="4"/>
      <c r="D259" s="1"/>
      <c r="E259" s="1"/>
      <c r="F259" s="1"/>
      <c r="G259" s="1"/>
      <c r="H259" s="1"/>
    </row>
    <row r="260" spans="1:8" s="2" customFormat="1">
      <c r="A260" s="4"/>
      <c r="D260" s="1"/>
      <c r="E260" s="1"/>
      <c r="F260" s="1"/>
      <c r="G260" s="1"/>
      <c r="H260" s="1"/>
    </row>
    <row r="261" spans="1:8" s="2" customFormat="1">
      <c r="A261" s="4"/>
      <c r="D261" s="1"/>
      <c r="E261" s="1"/>
      <c r="F261" s="1"/>
      <c r="G261" s="1"/>
      <c r="H261" s="1"/>
    </row>
    <row r="262" spans="1:8" s="2" customFormat="1">
      <c r="A262" s="4"/>
      <c r="D262" s="1"/>
      <c r="E262" s="1"/>
      <c r="F262" s="1"/>
      <c r="G262" s="1"/>
      <c r="H262" s="1"/>
    </row>
    <row r="263" spans="1:8" s="2" customFormat="1">
      <c r="A263" s="4"/>
      <c r="D263" s="1"/>
      <c r="E263" s="1"/>
      <c r="F263" s="1"/>
      <c r="G263" s="1"/>
      <c r="H263" s="1"/>
    </row>
    <row r="264" spans="1:8" s="2" customFormat="1">
      <c r="A264" s="4"/>
      <c r="D264" s="1"/>
      <c r="E264" s="1"/>
      <c r="F264" s="1"/>
      <c r="G264" s="1"/>
      <c r="H264" s="1"/>
    </row>
    <row r="265" spans="1:8" s="2" customFormat="1">
      <c r="A265" s="4"/>
      <c r="D265" s="1"/>
      <c r="E265" s="1"/>
      <c r="F265" s="1"/>
      <c r="G265" s="1"/>
      <c r="H265" s="1"/>
    </row>
    <row r="266" spans="1:8" s="2" customFormat="1">
      <c r="A266" s="4"/>
      <c r="D266" s="1"/>
      <c r="E266" s="1"/>
      <c r="F266" s="1"/>
      <c r="G266" s="1"/>
      <c r="H266" s="1"/>
    </row>
    <row r="267" spans="1:8" s="2" customFormat="1">
      <c r="A267" s="4"/>
      <c r="D267" s="1"/>
      <c r="E267" s="1"/>
      <c r="F267" s="1"/>
      <c r="G267" s="1"/>
      <c r="H267" s="1"/>
    </row>
    <row r="268" spans="1:8" s="2" customFormat="1">
      <c r="A268" s="4"/>
      <c r="D268" s="1"/>
      <c r="E268" s="1"/>
      <c r="F268" s="1"/>
      <c r="G268" s="1"/>
      <c r="H268" s="1"/>
    </row>
    <row r="269" spans="1:8" s="2" customFormat="1">
      <c r="A269" s="4"/>
      <c r="D269" s="1"/>
      <c r="E269" s="1"/>
      <c r="F269" s="1"/>
      <c r="G269" s="1"/>
      <c r="H269" s="1"/>
    </row>
    <row r="270" spans="1:8" s="2" customFormat="1">
      <c r="A270" s="4"/>
      <c r="D270" s="1"/>
      <c r="E270" s="1"/>
      <c r="F270" s="1"/>
      <c r="G270" s="1"/>
      <c r="H270" s="1"/>
    </row>
    <row r="271" spans="1:8" s="2" customFormat="1">
      <c r="A271" s="4"/>
      <c r="D271" s="1"/>
      <c r="E271" s="1"/>
      <c r="F271" s="1"/>
      <c r="G271" s="1"/>
      <c r="H271" s="1"/>
    </row>
    <row r="272" spans="1:8" s="2" customFormat="1">
      <c r="A272" s="4"/>
      <c r="D272" s="1"/>
      <c r="E272" s="1"/>
      <c r="F272" s="1"/>
      <c r="G272" s="1"/>
      <c r="H272" s="1"/>
    </row>
    <row r="273" spans="1:8" s="2" customFormat="1">
      <c r="A273" s="4"/>
      <c r="D273" s="1"/>
      <c r="E273" s="1"/>
      <c r="F273" s="1"/>
      <c r="G273" s="1"/>
      <c r="H273" s="1"/>
    </row>
    <row r="274" spans="1:8" s="2" customFormat="1">
      <c r="A274" s="4"/>
      <c r="D274" s="1"/>
      <c r="E274" s="1"/>
      <c r="F274" s="1"/>
      <c r="G274" s="1"/>
      <c r="H274" s="1"/>
    </row>
    <row r="275" spans="1:8" s="2" customFormat="1">
      <c r="A275" s="4"/>
      <c r="D275" s="1"/>
      <c r="E275" s="1"/>
      <c r="F275" s="1"/>
      <c r="G275" s="1"/>
      <c r="H275" s="1"/>
    </row>
    <row r="276" spans="1:8" s="2" customFormat="1">
      <c r="A276" s="4"/>
      <c r="D276" s="1"/>
      <c r="E276" s="1"/>
      <c r="F276" s="1"/>
      <c r="G276" s="1"/>
      <c r="H276" s="1"/>
    </row>
    <row r="277" spans="1:8" s="2" customFormat="1">
      <c r="A277" s="4"/>
      <c r="D277" s="1"/>
      <c r="E277" s="1"/>
      <c r="F277" s="1"/>
      <c r="G277" s="1"/>
      <c r="H277" s="1"/>
    </row>
    <row r="278" spans="1:8" s="2" customFormat="1">
      <c r="A278" s="4"/>
      <c r="D278" s="1"/>
      <c r="E278" s="1"/>
      <c r="F278" s="1"/>
      <c r="G278" s="1"/>
      <c r="H278" s="1"/>
    </row>
    <row r="279" spans="1:8" s="2" customFormat="1">
      <c r="A279" s="4"/>
      <c r="D279" s="1"/>
      <c r="E279" s="1"/>
      <c r="F279" s="1"/>
      <c r="G279" s="1"/>
      <c r="H279" s="1"/>
    </row>
    <row r="280" spans="1:8" s="2" customFormat="1">
      <c r="A280" s="4"/>
      <c r="D280" s="1"/>
      <c r="E280" s="1"/>
      <c r="F280" s="1"/>
      <c r="G280" s="1"/>
      <c r="H280" s="1"/>
    </row>
    <row r="281" spans="1:8" s="2" customFormat="1">
      <c r="A281" s="4"/>
      <c r="D281" s="1"/>
      <c r="E281" s="1"/>
      <c r="F281" s="1"/>
      <c r="G281" s="1"/>
      <c r="H281" s="1"/>
    </row>
    <row r="282" spans="1:8" s="2" customFormat="1">
      <c r="A282" s="4"/>
      <c r="D282" s="1"/>
      <c r="E282" s="1"/>
      <c r="F282" s="1"/>
      <c r="G282" s="1"/>
      <c r="H282" s="1"/>
    </row>
    <row r="283" spans="1:8" s="2" customFormat="1">
      <c r="A283" s="4"/>
      <c r="D283" s="1"/>
      <c r="E283" s="1"/>
      <c r="F283" s="1"/>
      <c r="G283" s="1"/>
      <c r="H283" s="1"/>
    </row>
    <row r="284" spans="1:8" s="2" customFormat="1">
      <c r="A284" s="4"/>
      <c r="D284" s="1"/>
      <c r="E284" s="1"/>
      <c r="F284" s="1"/>
      <c r="G284" s="1"/>
      <c r="H284" s="1"/>
    </row>
    <row r="285" spans="1:8" s="2" customFormat="1">
      <c r="A285" s="4"/>
      <c r="D285" s="1"/>
      <c r="E285" s="1"/>
      <c r="F285" s="1"/>
      <c r="G285" s="1"/>
      <c r="H285" s="1"/>
    </row>
    <row r="286" spans="1:8" s="2" customFormat="1">
      <c r="A286" s="4"/>
      <c r="D286" s="1"/>
      <c r="E286" s="1"/>
      <c r="F286" s="1"/>
      <c r="G286" s="1"/>
      <c r="H286" s="1"/>
    </row>
    <row r="287" spans="1:8" s="2" customFormat="1">
      <c r="A287" s="4"/>
      <c r="D287" s="1"/>
      <c r="E287" s="1"/>
      <c r="F287" s="1"/>
      <c r="G287" s="1"/>
      <c r="H287" s="1"/>
    </row>
    <row r="288" spans="1:8" s="2" customFormat="1">
      <c r="A288" s="4"/>
      <c r="D288" s="1"/>
      <c r="E288" s="1"/>
      <c r="F288" s="1"/>
      <c r="G288" s="1"/>
      <c r="H288" s="1"/>
    </row>
    <row r="289" spans="1:8" s="2" customFormat="1">
      <c r="A289" s="4"/>
      <c r="D289" s="1"/>
      <c r="E289" s="1"/>
      <c r="F289" s="1"/>
      <c r="G289" s="1"/>
      <c r="H289" s="1"/>
    </row>
    <row r="290" spans="1:8" s="2" customFormat="1">
      <c r="A290" s="4"/>
      <c r="D290" s="1"/>
      <c r="E290" s="1"/>
      <c r="F290" s="1"/>
      <c r="G290" s="1"/>
      <c r="H290" s="1"/>
    </row>
    <row r="291" spans="1:8" s="2" customFormat="1">
      <c r="A291" s="4"/>
      <c r="D291" s="1"/>
      <c r="E291" s="1"/>
      <c r="F291" s="1"/>
      <c r="G291" s="1"/>
      <c r="H291" s="1"/>
    </row>
    <row r="292" spans="1:8" s="2" customFormat="1">
      <c r="A292" s="4"/>
      <c r="D292" s="1"/>
      <c r="E292" s="1"/>
      <c r="F292" s="1"/>
      <c r="G292" s="1"/>
      <c r="H292" s="1"/>
    </row>
    <row r="293" spans="1:8" s="2" customFormat="1">
      <c r="A293" s="4"/>
      <c r="D293" s="1"/>
      <c r="E293" s="1"/>
      <c r="F293" s="1"/>
      <c r="G293" s="1"/>
      <c r="H293" s="1"/>
    </row>
    <row r="294" spans="1:8" s="2" customFormat="1">
      <c r="A294" s="4"/>
      <c r="D294" s="1"/>
      <c r="E294" s="1"/>
      <c r="F294" s="1"/>
      <c r="G294" s="1"/>
      <c r="H294" s="1"/>
    </row>
    <row r="295" spans="1:8" s="2" customFormat="1">
      <c r="A295" s="4"/>
      <c r="D295" s="1"/>
      <c r="E295" s="1"/>
      <c r="F295" s="1"/>
      <c r="G295" s="1"/>
      <c r="H295" s="1"/>
    </row>
    <row r="296" spans="1:8" s="2" customFormat="1">
      <c r="A296" s="4"/>
      <c r="D296" s="1"/>
      <c r="E296" s="1"/>
      <c r="F296" s="1"/>
      <c r="G296" s="1"/>
      <c r="H296" s="1"/>
    </row>
    <row r="297" spans="1:8" s="2" customFormat="1">
      <c r="A297" s="4"/>
      <c r="D297" s="1"/>
      <c r="E297" s="1"/>
      <c r="F297" s="1"/>
      <c r="G297" s="1"/>
      <c r="H297" s="1"/>
    </row>
    <row r="298" spans="1:8" s="2" customFormat="1">
      <c r="A298" s="4"/>
      <c r="D298" s="1"/>
      <c r="E298" s="1"/>
      <c r="F298" s="1"/>
      <c r="G298" s="1"/>
      <c r="H298" s="1"/>
    </row>
    <row r="299" spans="1:8" s="2" customFormat="1">
      <c r="A299" s="4"/>
      <c r="D299" s="1"/>
      <c r="E299" s="1"/>
      <c r="F299" s="1"/>
      <c r="G299" s="1"/>
      <c r="H299" s="1"/>
    </row>
    <row r="300" spans="1:8" s="2" customFormat="1">
      <c r="A300" s="4"/>
      <c r="D300" s="1"/>
      <c r="E300" s="1"/>
      <c r="F300" s="1"/>
      <c r="G300" s="1"/>
      <c r="H300" s="1"/>
    </row>
    <row r="301" spans="1:8" s="2" customFormat="1">
      <c r="A301" s="4"/>
      <c r="D301" s="1"/>
      <c r="E301" s="1"/>
      <c r="F301" s="1"/>
      <c r="G301" s="1"/>
      <c r="H301" s="1"/>
    </row>
    <row r="302" spans="1:8" s="2" customFormat="1">
      <c r="A302" s="4"/>
      <c r="D302" s="1"/>
      <c r="E302" s="1"/>
      <c r="F302" s="1"/>
      <c r="G302" s="1"/>
      <c r="H302" s="1"/>
    </row>
    <row r="303" spans="1:8" s="2" customFormat="1">
      <c r="A303" s="4"/>
      <c r="D303" s="1"/>
      <c r="E303" s="1"/>
      <c r="F303" s="1"/>
      <c r="G303" s="1"/>
      <c r="H303" s="1"/>
    </row>
    <row r="304" spans="1:8" s="2" customFormat="1">
      <c r="A304" s="4"/>
      <c r="D304" s="1"/>
      <c r="E304" s="1"/>
      <c r="F304" s="1"/>
      <c r="G304" s="1"/>
      <c r="H304" s="1"/>
    </row>
    <row r="305" spans="1:8" s="2" customFormat="1">
      <c r="A305" s="4"/>
      <c r="D305" s="1"/>
      <c r="E305" s="1"/>
      <c r="F305" s="1"/>
      <c r="G305" s="1"/>
      <c r="H305" s="1"/>
    </row>
    <row r="306" spans="1:8" s="2" customFormat="1">
      <c r="A306" s="4"/>
      <c r="D306" s="1"/>
      <c r="E306" s="1"/>
      <c r="F306" s="1"/>
      <c r="G306" s="1"/>
      <c r="H306" s="1"/>
    </row>
    <row r="307" spans="1:8" s="2" customFormat="1">
      <c r="A307" s="4"/>
      <c r="D307" s="1"/>
      <c r="E307" s="1"/>
      <c r="F307" s="1"/>
      <c r="G307" s="1"/>
      <c r="H307" s="1"/>
    </row>
    <row r="308" spans="1:8" s="2" customFormat="1">
      <c r="A308" s="4"/>
      <c r="D308" s="1"/>
      <c r="E308" s="1"/>
      <c r="F308" s="1"/>
      <c r="G308" s="1"/>
      <c r="H308" s="1"/>
    </row>
    <row r="309" spans="1:8" s="2" customFormat="1">
      <c r="A309" s="4"/>
      <c r="D309" s="1"/>
      <c r="E309" s="1"/>
      <c r="F309" s="1"/>
      <c r="G309" s="1"/>
      <c r="H309" s="1"/>
    </row>
    <row r="310" spans="1:8" s="2" customFormat="1">
      <c r="A310" s="4"/>
      <c r="D310" s="1"/>
      <c r="E310" s="1"/>
      <c r="F310" s="1"/>
      <c r="G310" s="1"/>
      <c r="H310" s="1"/>
    </row>
    <row r="311" spans="1:8" s="2" customFormat="1">
      <c r="A311" s="4"/>
      <c r="D311" s="1"/>
      <c r="E311" s="1"/>
      <c r="F311" s="1"/>
      <c r="G311" s="1"/>
      <c r="H311" s="1"/>
    </row>
    <row r="312" spans="1:8" s="2" customFormat="1">
      <c r="A312" s="4"/>
      <c r="D312" s="1"/>
      <c r="E312" s="1"/>
      <c r="F312" s="1"/>
      <c r="G312" s="1"/>
      <c r="H312" s="1"/>
    </row>
    <row r="313" spans="1:8" s="2" customFormat="1">
      <c r="A313" s="4"/>
      <c r="D313" s="1"/>
      <c r="E313" s="1"/>
      <c r="F313" s="1"/>
      <c r="G313" s="1"/>
      <c r="H313" s="1"/>
    </row>
    <row r="314" spans="1:8" s="2" customFormat="1">
      <c r="A314" s="4"/>
      <c r="D314" s="1"/>
      <c r="E314" s="1"/>
      <c r="F314" s="1"/>
      <c r="G314" s="1"/>
      <c r="H314" s="1"/>
    </row>
    <row r="315" spans="1:8" s="2" customFormat="1">
      <c r="A315" s="4"/>
      <c r="D315" s="1"/>
      <c r="E315" s="1"/>
      <c r="F315" s="1"/>
      <c r="G315" s="1"/>
      <c r="H315" s="1"/>
    </row>
    <row r="316" spans="1:8" s="2" customFormat="1">
      <c r="A316" s="4"/>
      <c r="D316" s="1"/>
      <c r="E316" s="1"/>
      <c r="F316" s="1"/>
      <c r="G316" s="1"/>
      <c r="H316" s="1"/>
    </row>
    <row r="317" spans="1:8" s="2" customFormat="1">
      <c r="A317" s="4"/>
      <c r="D317" s="1"/>
      <c r="E317" s="1"/>
      <c r="F317" s="1"/>
      <c r="G317" s="1"/>
      <c r="H317" s="1"/>
    </row>
    <row r="318" spans="1:8" s="2" customFormat="1">
      <c r="A318" s="4"/>
      <c r="D318" s="1"/>
      <c r="E318" s="1"/>
      <c r="F318" s="1"/>
      <c r="G318" s="1"/>
      <c r="H318" s="1"/>
    </row>
    <row r="319" spans="1:8" s="2" customFormat="1">
      <c r="A319" s="4"/>
      <c r="D319" s="1"/>
      <c r="E319" s="1"/>
      <c r="F319" s="1"/>
      <c r="G319" s="1"/>
      <c r="H319" s="1"/>
    </row>
    <row r="320" spans="1:8" s="2" customFormat="1">
      <c r="A320" s="4"/>
      <c r="D320" s="1"/>
      <c r="E320" s="1"/>
      <c r="F320" s="1"/>
      <c r="G320" s="1"/>
      <c r="H320" s="1"/>
    </row>
    <row r="321" spans="1:8" s="2" customFormat="1">
      <c r="A321" s="4"/>
      <c r="D321" s="1"/>
      <c r="E321" s="1"/>
      <c r="F321" s="1"/>
      <c r="G321" s="1"/>
      <c r="H321" s="1"/>
    </row>
    <row r="322" spans="1:8" s="2" customFormat="1">
      <c r="A322" s="4"/>
      <c r="D322" s="1"/>
      <c r="E322" s="1"/>
      <c r="F322" s="1"/>
      <c r="G322" s="1"/>
      <c r="H322" s="1"/>
    </row>
    <row r="323" spans="1:8" s="2" customFormat="1">
      <c r="A323" s="4"/>
      <c r="D323" s="1"/>
      <c r="E323" s="1"/>
      <c r="F323" s="1"/>
      <c r="G323" s="1"/>
      <c r="H323" s="1"/>
    </row>
    <row r="324" spans="1:8" s="2" customFormat="1">
      <c r="A324" s="4"/>
      <c r="D324" s="1"/>
      <c r="E324" s="1"/>
      <c r="F324" s="1"/>
      <c r="G324" s="1"/>
      <c r="H324" s="1"/>
    </row>
    <row r="325" spans="1:8" s="2" customFormat="1">
      <c r="A325" s="4"/>
      <c r="D325" s="1"/>
      <c r="E325" s="1"/>
      <c r="F325" s="1"/>
      <c r="G325" s="1"/>
      <c r="H325" s="1"/>
    </row>
    <row r="326" spans="1:8" s="2" customFormat="1">
      <c r="A326" s="4"/>
      <c r="D326" s="1"/>
      <c r="E326" s="1"/>
      <c r="F326" s="1"/>
      <c r="G326" s="1"/>
      <c r="H326" s="1"/>
    </row>
    <row r="327" spans="1:8" s="2" customFormat="1">
      <c r="A327" s="4"/>
      <c r="D327" s="1"/>
      <c r="E327" s="1"/>
      <c r="F327" s="1"/>
      <c r="G327" s="1"/>
      <c r="H327" s="1"/>
    </row>
    <row r="328" spans="1:8" s="2" customFormat="1">
      <c r="A328" s="4"/>
      <c r="D328" s="1"/>
      <c r="E328" s="1"/>
      <c r="F328" s="1"/>
      <c r="G328" s="1"/>
      <c r="H328" s="1"/>
    </row>
    <row r="329" spans="1:8" s="2" customFormat="1">
      <c r="A329" s="4"/>
      <c r="D329" s="1"/>
      <c r="E329" s="1"/>
      <c r="F329" s="1"/>
      <c r="G329" s="1"/>
      <c r="H329" s="1"/>
    </row>
    <row r="330" spans="1:8" s="2" customFormat="1">
      <c r="A330" s="4"/>
      <c r="D330" s="1"/>
      <c r="E330" s="1"/>
      <c r="F330" s="1"/>
      <c r="G330" s="1"/>
      <c r="H330" s="1"/>
    </row>
    <row r="331" spans="1:8" s="2" customFormat="1">
      <c r="A331" s="4"/>
      <c r="D331" s="1"/>
      <c r="E331" s="1"/>
      <c r="F331" s="1"/>
      <c r="G331" s="1"/>
      <c r="H331" s="1"/>
    </row>
    <row r="332" spans="1:8" s="2" customFormat="1">
      <c r="A332" s="4"/>
      <c r="D332" s="1"/>
      <c r="E332" s="1"/>
      <c r="F332" s="1"/>
      <c r="G332" s="1"/>
      <c r="H332" s="1"/>
    </row>
    <row r="333" spans="1:8" s="2" customFormat="1">
      <c r="A333" s="4"/>
      <c r="D333" s="1"/>
      <c r="E333" s="1"/>
      <c r="F333" s="1"/>
      <c r="G333" s="1"/>
      <c r="H333" s="1"/>
    </row>
    <row r="334" spans="1:8" s="2" customFormat="1">
      <c r="A334" s="4"/>
      <c r="D334" s="1"/>
      <c r="E334" s="1"/>
      <c r="F334" s="1"/>
      <c r="G334" s="1"/>
      <c r="H334" s="1"/>
    </row>
    <row r="335" spans="1:8" s="2" customFormat="1">
      <c r="A335" s="4"/>
      <c r="D335" s="1"/>
      <c r="E335" s="1"/>
      <c r="F335" s="1"/>
      <c r="G335" s="1"/>
      <c r="H335" s="1"/>
    </row>
    <row r="336" spans="1:8" s="2" customFormat="1">
      <c r="A336" s="4"/>
      <c r="D336" s="1"/>
      <c r="E336" s="1"/>
      <c r="F336" s="1"/>
      <c r="G336" s="1"/>
      <c r="H336" s="1"/>
    </row>
    <row r="337" spans="1:8" s="2" customFormat="1">
      <c r="A337" s="4"/>
      <c r="D337" s="1"/>
      <c r="E337" s="1"/>
      <c r="F337" s="1"/>
      <c r="G337" s="1"/>
      <c r="H337" s="1"/>
    </row>
    <row r="338" spans="1:8" s="2" customFormat="1">
      <c r="A338" s="4"/>
      <c r="D338" s="1"/>
      <c r="E338" s="1"/>
      <c r="F338" s="1"/>
      <c r="G338" s="1"/>
      <c r="H338" s="1"/>
    </row>
    <row r="339" spans="1:8" s="2" customFormat="1">
      <c r="A339" s="4"/>
      <c r="D339" s="1"/>
      <c r="E339" s="1"/>
      <c r="F339" s="1"/>
      <c r="G339" s="1"/>
      <c r="H339" s="1"/>
    </row>
    <row r="340" spans="1:8" s="2" customFormat="1">
      <c r="A340" s="4"/>
      <c r="D340" s="1"/>
      <c r="E340" s="1"/>
      <c r="F340" s="1"/>
      <c r="G340" s="1"/>
      <c r="H340" s="1"/>
    </row>
    <row r="341" spans="1:8" s="2" customFormat="1">
      <c r="A341" s="4"/>
      <c r="D341" s="1"/>
      <c r="E341" s="1"/>
      <c r="F341" s="1"/>
      <c r="G341" s="1"/>
      <c r="H341" s="1"/>
    </row>
    <row r="342" spans="1:8" s="2" customFormat="1">
      <c r="A342" s="4"/>
      <c r="D342" s="1"/>
      <c r="E342" s="1"/>
      <c r="F342" s="1"/>
      <c r="G342" s="1"/>
      <c r="H342" s="1"/>
    </row>
    <row r="343" spans="1:8" s="2" customFormat="1">
      <c r="A343" s="4"/>
      <c r="D343" s="1"/>
      <c r="E343" s="1"/>
      <c r="F343" s="1"/>
      <c r="G343" s="1"/>
      <c r="H343" s="1"/>
    </row>
    <row r="344" spans="1:8" s="2" customFormat="1">
      <c r="A344" s="4"/>
      <c r="D344" s="1"/>
      <c r="E344" s="1"/>
      <c r="F344" s="1"/>
      <c r="G344" s="1"/>
      <c r="H344" s="1"/>
    </row>
    <row r="345" spans="1:8" s="2" customFormat="1">
      <c r="A345" s="4"/>
      <c r="D345" s="1"/>
      <c r="E345" s="1"/>
      <c r="F345" s="1"/>
      <c r="G345" s="1"/>
      <c r="H345" s="1"/>
    </row>
    <row r="346" spans="1:8" s="2" customFormat="1">
      <c r="A346" s="4"/>
      <c r="D346" s="1"/>
      <c r="E346" s="1"/>
      <c r="F346" s="1"/>
      <c r="G346" s="1"/>
      <c r="H346" s="1"/>
    </row>
    <row r="347" spans="1:8" s="2" customFormat="1">
      <c r="A347" s="4"/>
      <c r="D347" s="1"/>
      <c r="E347" s="1"/>
      <c r="F347" s="1"/>
      <c r="G347" s="1"/>
      <c r="H347" s="1"/>
    </row>
    <row r="348" spans="1:8" s="2" customFormat="1">
      <c r="A348" s="4"/>
      <c r="D348" s="1"/>
      <c r="E348" s="1"/>
      <c r="F348" s="1"/>
      <c r="G348" s="1"/>
      <c r="H348" s="1"/>
    </row>
    <row r="349" spans="1:8" s="2" customFormat="1">
      <c r="A349" s="4"/>
      <c r="D349" s="1"/>
      <c r="E349" s="1"/>
      <c r="F349" s="1"/>
      <c r="G349" s="1"/>
      <c r="H349" s="1"/>
    </row>
    <row r="350" spans="1:8" s="2" customFormat="1">
      <c r="A350" s="4"/>
      <c r="D350" s="1"/>
      <c r="E350" s="1"/>
      <c r="F350" s="1"/>
      <c r="G350" s="1"/>
      <c r="H350" s="1"/>
    </row>
    <row r="351" spans="1:8" s="2" customFormat="1">
      <c r="A351" s="4"/>
      <c r="D351" s="1"/>
      <c r="E351" s="1"/>
      <c r="F351" s="1"/>
      <c r="G351" s="1"/>
      <c r="H351" s="1"/>
    </row>
    <row r="352" spans="1:8" s="2" customFormat="1">
      <c r="A352" s="4"/>
      <c r="D352" s="1"/>
      <c r="E352" s="1"/>
      <c r="F352" s="1"/>
      <c r="G352" s="1"/>
      <c r="H352" s="1"/>
    </row>
    <row r="353" spans="1:8" s="2" customFormat="1">
      <c r="A353" s="4"/>
      <c r="D353" s="1"/>
      <c r="E353" s="1"/>
      <c r="F353" s="1"/>
      <c r="G353" s="1"/>
      <c r="H353" s="1"/>
    </row>
    <row r="354" spans="1:8" s="2" customFormat="1">
      <c r="A354" s="4"/>
      <c r="D354" s="1"/>
      <c r="E354" s="1"/>
      <c r="F354" s="1"/>
      <c r="G354" s="1"/>
      <c r="H354" s="1"/>
    </row>
    <row r="355" spans="1:8" s="2" customFormat="1">
      <c r="A355" s="4"/>
      <c r="D355" s="1"/>
      <c r="E355" s="1"/>
      <c r="F355" s="1"/>
      <c r="G355" s="1"/>
      <c r="H355" s="1"/>
    </row>
    <row r="356" spans="1:8" s="2" customFormat="1">
      <c r="A356" s="4"/>
      <c r="D356" s="1"/>
      <c r="E356" s="1"/>
      <c r="F356" s="1"/>
      <c r="G356" s="1"/>
      <c r="H356" s="1"/>
    </row>
    <row r="357" spans="1:8" s="2" customFormat="1">
      <c r="A357" s="4"/>
      <c r="D357" s="1"/>
      <c r="E357" s="1"/>
      <c r="F357" s="1"/>
      <c r="G357" s="1"/>
      <c r="H357" s="1"/>
    </row>
    <row r="358" spans="1:8" s="2" customFormat="1">
      <c r="A358" s="4"/>
      <c r="D358" s="1"/>
      <c r="E358" s="1"/>
      <c r="F358" s="1"/>
      <c r="G358" s="1"/>
      <c r="H358" s="1"/>
    </row>
    <row r="359" spans="1:8" s="2" customFormat="1">
      <c r="A359" s="4"/>
      <c r="D359" s="1"/>
      <c r="E359" s="1"/>
      <c r="F359" s="1"/>
      <c r="G359" s="1"/>
      <c r="H359" s="1"/>
    </row>
    <row r="360" spans="1:8" s="2" customFormat="1">
      <c r="A360" s="4"/>
      <c r="D360" s="1"/>
      <c r="E360" s="1"/>
      <c r="F360" s="1"/>
      <c r="G360" s="1"/>
      <c r="H360" s="1"/>
    </row>
    <row r="361" spans="1:8" s="2" customFormat="1">
      <c r="A361" s="4"/>
      <c r="D361" s="1"/>
      <c r="E361" s="1"/>
      <c r="F361" s="1"/>
      <c r="G361" s="1"/>
      <c r="H361" s="1"/>
    </row>
    <row r="362" spans="1:8" s="2" customFormat="1">
      <c r="A362" s="4"/>
      <c r="D362" s="1"/>
      <c r="E362" s="1"/>
      <c r="F362" s="1"/>
      <c r="G362" s="1"/>
      <c r="H362" s="1"/>
    </row>
    <row r="363" spans="1:8" s="2" customFormat="1">
      <c r="A363" s="4"/>
      <c r="D363" s="1"/>
      <c r="E363" s="1"/>
      <c r="F363" s="1"/>
      <c r="G363" s="1"/>
      <c r="H363" s="1"/>
    </row>
    <row r="364" spans="1:8" s="2" customFormat="1">
      <c r="A364" s="4"/>
      <c r="D364" s="1"/>
      <c r="E364" s="1"/>
      <c r="F364" s="1"/>
      <c r="G364" s="1"/>
      <c r="H364" s="1"/>
    </row>
    <row r="365" spans="1:8" s="2" customFormat="1">
      <c r="A365" s="4"/>
      <c r="D365" s="1"/>
      <c r="E365" s="1"/>
      <c r="F365" s="1"/>
      <c r="G365" s="1"/>
      <c r="H365" s="1"/>
    </row>
    <row r="366" spans="1:8" s="2" customFormat="1">
      <c r="A366" s="4"/>
      <c r="D366" s="1"/>
      <c r="E366" s="1"/>
      <c r="F366" s="1"/>
      <c r="G366" s="1"/>
      <c r="H366" s="1"/>
    </row>
    <row r="367" spans="1:8" s="2" customFormat="1">
      <c r="A367" s="4"/>
      <c r="D367" s="1"/>
      <c r="E367" s="1"/>
      <c r="F367" s="1"/>
      <c r="G367" s="1"/>
      <c r="H367" s="1"/>
    </row>
    <row r="368" spans="1:8" s="2" customFormat="1">
      <c r="A368" s="4"/>
      <c r="D368" s="1"/>
      <c r="E368" s="1"/>
      <c r="F368" s="1"/>
      <c r="G368" s="1"/>
      <c r="H368" s="1"/>
    </row>
    <row r="369" spans="1:8" s="2" customFormat="1">
      <c r="A369" s="4"/>
      <c r="D369" s="1"/>
      <c r="E369" s="1"/>
      <c r="F369" s="1"/>
      <c r="G369" s="1"/>
      <c r="H369" s="1"/>
    </row>
    <row r="370" spans="1:8" s="2" customFormat="1">
      <c r="A370" s="4"/>
      <c r="D370" s="1"/>
      <c r="E370" s="1"/>
      <c r="F370" s="1"/>
      <c r="G370" s="1"/>
      <c r="H370" s="1"/>
    </row>
    <row r="371" spans="1:8" s="2" customFormat="1">
      <c r="A371" s="4"/>
      <c r="D371" s="1"/>
      <c r="E371" s="1"/>
      <c r="F371" s="1"/>
      <c r="G371" s="1"/>
      <c r="H371" s="1"/>
    </row>
    <row r="372" spans="1:8" s="2" customFormat="1">
      <c r="A372" s="4"/>
      <c r="D372" s="1"/>
      <c r="E372" s="1"/>
      <c r="F372" s="1"/>
      <c r="G372" s="1"/>
      <c r="H372" s="1"/>
    </row>
  </sheetData>
  <mergeCells count="32">
    <mergeCell ref="B12:E12"/>
    <mergeCell ref="E3:G7"/>
    <mergeCell ref="A23:G23"/>
    <mergeCell ref="A24:G24"/>
    <mergeCell ref="A25:G25"/>
    <mergeCell ref="B14:E14"/>
    <mergeCell ref="B15:E15"/>
    <mergeCell ref="B16:E16"/>
    <mergeCell ref="B17:E17"/>
    <mergeCell ref="B18:E18"/>
    <mergeCell ref="B19:F19"/>
    <mergeCell ref="B20:F20"/>
    <mergeCell ref="B21:F21"/>
    <mergeCell ref="B13:E13"/>
    <mergeCell ref="B9:E9"/>
    <mergeCell ref="B10:E10"/>
    <mergeCell ref="B11:E11"/>
    <mergeCell ref="A26:G26"/>
    <mergeCell ref="A28:A29"/>
    <mergeCell ref="B28:B29"/>
    <mergeCell ref="C28:C29"/>
    <mergeCell ref="D28:G28"/>
    <mergeCell ref="A130:D130"/>
    <mergeCell ref="A31:G31"/>
    <mergeCell ref="A32:D32"/>
    <mergeCell ref="A102:D102"/>
    <mergeCell ref="A110:D110"/>
    <mergeCell ref="A119:D119"/>
    <mergeCell ref="A56:G56"/>
    <mergeCell ref="A76:G76"/>
    <mergeCell ref="A87:G87"/>
    <mergeCell ref="A98:G98"/>
  </mergeCells>
  <pageMargins left="0.43307086614173229" right="0.23622047244094491" top="0.74803149606299213" bottom="0.55118110236220474" header="0.31496062992125984" footer="0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</vt:lpstr>
      <vt:lpstr>'факт '!Заголовки_для_печати</vt:lpstr>
      <vt:lpstr>'факт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KRPS</dc:creator>
  <cp:lastModifiedBy>asus</cp:lastModifiedBy>
  <cp:lastPrinted>2022-01-26T08:16:04Z</cp:lastPrinted>
  <dcterms:created xsi:type="dcterms:W3CDTF">2021-11-10T10:10:40Z</dcterms:created>
  <dcterms:modified xsi:type="dcterms:W3CDTF">2022-01-26T08:22:04Z</dcterms:modified>
</cp:coreProperties>
</file>